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PNS AUGUST 2023" sheetId="1" r:id="rId1"/>
    <sheet name="Sheet1" sheetId="2" r:id="rId2"/>
  </sheets>
  <definedNames>
    <definedName name="_xlnm._FilterDatabase" localSheetId="0" hidden="1">'PLATI PNS AUGUST 2023'!$B$1:$B$236</definedName>
  </definedNames>
  <calcPr fullCalcOnLoad="1"/>
</workbook>
</file>

<file path=xl/sharedStrings.xml><?xml version="1.0" encoding="utf-8"?>
<sst xmlns="http://schemas.openxmlformats.org/spreadsheetml/2006/main" count="615" uniqueCount="193">
  <si>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</si>
  <si>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</si>
  <si>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</si>
  <si>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</si>
  <si>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</si>
  <si>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</si>
  <si>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</si>
  <si>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</si>
  <si>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</si>
  <si>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</si>
  <si>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</si>
  <si>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</si>
  <si>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</si>
  <si>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</si>
  <si>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</si>
  <si>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</si>
  <si>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</si>
  <si>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</si>
  <si>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</si>
  <si>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</si>
  <si>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</si>
  <si>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</si>
  <si>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</si>
  <si>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</si>
  <si>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</si>
  <si>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</si>
  <si>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</si>
  <si>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</si>
  <si>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</si>
  <si>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</si>
  <si>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</si>
  <si>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</si>
  <si>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</si>
  <si>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</si>
  <si>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</si>
  <si>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</si>
  <si>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</si>
  <si>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</si>
  <si>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</si>
  <si>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</si>
  <si>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</si>
  <si>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</si>
  <si>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Total plati trimestrul II</t>
  </si>
  <si>
    <t>+/- trim. II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</si>
  <si>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</si>
  <si>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</si>
  <si>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</si>
  <si>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</si>
  <si>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</si>
  <si>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</si>
  <si>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</si>
  <si>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</si>
  <si>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</si>
  <si>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</si>
  <si>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</si>
  <si>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</si>
  <si>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</si>
  <si>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</si>
  <si>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</si>
  <si>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</si>
  <si>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</si>
  <si>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</si>
  <si>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</si>
  <si>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</si>
  <si>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</si>
  <si>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</si>
  <si>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</si>
  <si>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</si>
  <si>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</si>
  <si>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</si>
  <si>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t>Programul national de oncologie CAR-T</t>
  </si>
  <si>
    <t>oncologie CAR-T</t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</si>
  <si>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</si>
  <si>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</si>
  <si>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</si>
  <si>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</si>
  <si>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</si>
  <si>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 xml:space="preserve">Valori            OUG 15 /2022 </t>
  </si>
  <si>
    <t xml:space="preserve">PLATI          OUG 15 /2022 </t>
  </si>
  <si>
    <t>Contractat Trim.  I 2023</t>
  </si>
  <si>
    <t>Contractat Trim. II 2023</t>
  </si>
  <si>
    <t>Contractat Trim. III 2023</t>
  </si>
  <si>
    <t>Plati aprilie 2023</t>
  </si>
  <si>
    <t>Plati mai 2023</t>
  </si>
  <si>
    <t>Plati iunie 2023</t>
  </si>
  <si>
    <t>Plati august 2023</t>
  </si>
  <si>
    <t>Total contractat an 2023</t>
  </si>
  <si>
    <t>Boala POMPE</t>
  </si>
  <si>
    <t>Programul national de tratament pentru boli rare - medicamente</t>
  </si>
  <si>
    <r>
      <t xml:space="preserve">VALORILE DE CONTRACT PENTRU </t>
    </r>
    <r>
      <rPr>
        <b/>
        <u val="single"/>
        <sz val="13"/>
        <rFont val="Arial"/>
        <family val="2"/>
      </rPr>
      <t>PNS - MEDICAMENTE</t>
    </r>
    <r>
      <rPr>
        <b/>
        <sz val="13"/>
        <rFont val="Arial"/>
        <family val="2"/>
      </rPr>
      <t xml:space="preserve"> PENTRU ANUL 2023 (la data de 08.08.2023)</t>
    </r>
  </si>
  <si>
    <t>Tomboastenia Glanzmann</t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</si>
  <si>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</si>
  <si>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</si>
  <si>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</si>
  <si>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</si>
  <si>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</si>
  <si>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</si>
  <si>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</si>
  <si>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</si>
  <si>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</si>
  <si>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</si>
  <si>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</si>
  <si>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</si>
  <si>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</si>
  <si>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</si>
  <si>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</si>
  <si>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</si>
  <si>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</si>
  <si>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</si>
  <si>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</si>
  <si>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</si>
  <si>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</si>
  <si>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</si>
  <si>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</si>
  <si>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</si>
  <si>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</si>
  <si>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</si>
  <si>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</si>
  <si>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</si>
  <si>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</si>
  <si>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</si>
  <si>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</si>
  <si>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</si>
  <si>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</si>
  <si>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</si>
  <si>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</si>
  <si>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</si>
  <si>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</si>
  <si>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</si>
  <si>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</si>
  <si>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</si>
  <si>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</si>
  <si>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</si>
  <si>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</si>
  <si>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</si>
  <si>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</si>
  <si>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</si>
  <si>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</si>
  <si>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</si>
  <si>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</si>
  <si>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</si>
  <si>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</si>
  <si>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</si>
  <si>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</si>
  <si>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</si>
  <si>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</si>
  <si>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</si>
  <si>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</si>
  <si>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</si>
  <si>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</si>
  <si>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</si>
  <si>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(HTAP) - COST-VOLUM</t>
  </si>
  <si>
    <t>Programul national de sanatate mintala - tratament al TULBURARII DEPRESIVE MAJORE</t>
  </si>
  <si>
    <t>tratamente Gamma-Knife</t>
  </si>
  <si>
    <t>SC SANADOR SRL</t>
  </si>
  <si>
    <t>SC MEDEUROPA  SRL</t>
  </si>
  <si>
    <t>DECONTARI  PNS - PENTRU ANUL 2023</t>
  </si>
  <si>
    <r>
      <t xml:space="preserve">Programul national  de diagnostic si tratament al </t>
    </r>
    <r>
      <rPr>
        <b/>
        <sz val="14"/>
        <rFont val="Arial"/>
        <family val="2"/>
      </rPr>
      <t>hemofiliei si talasemiei</t>
    </r>
  </si>
  <si>
    <r>
      <t xml:space="preserve">hemofilie congenitală </t>
    </r>
    <r>
      <rPr>
        <b/>
        <sz val="14"/>
        <rFont val="Arial"/>
        <family val="2"/>
      </rPr>
      <t>fără inhibitori</t>
    </r>
    <r>
      <rPr>
        <sz val="14"/>
        <rFont val="Arial"/>
        <family val="2"/>
      </rPr>
      <t xml:space="preserve"> cu substituţie </t>
    </r>
    <r>
      <rPr>
        <b/>
        <sz val="14"/>
        <rFont val="Arial"/>
        <family val="2"/>
      </rPr>
      <t>profilactică continuă</t>
    </r>
  </si>
  <si>
    <r>
      <t xml:space="preserve">hemofilie  congenitală </t>
    </r>
    <r>
      <rPr>
        <b/>
        <sz val="14"/>
        <rFont val="Arial"/>
        <family val="2"/>
      </rPr>
      <t xml:space="preserve">fără </t>
    </r>
    <r>
      <rPr>
        <sz val="14"/>
        <rFont val="Arial"/>
        <family val="2"/>
      </rPr>
      <t xml:space="preserve">inhibitori cu substituţie </t>
    </r>
    <r>
      <rPr>
        <b/>
        <sz val="14"/>
        <rFont val="Arial"/>
        <family val="2"/>
      </rPr>
      <t>profilactică intermitentă</t>
    </r>
    <r>
      <rPr>
        <sz val="14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</si>
  <si>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4"/>
        <rFont val="Arial"/>
        <family val="2"/>
      </rPr>
      <t>„on demand”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</si>
  <si>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titru mare cu profilaxie secundară pe termen lung (profilaxie</t>
    </r>
    <r>
      <rPr>
        <b/>
        <sz val="14"/>
        <rFont val="Arial"/>
        <family val="2"/>
      </rPr>
      <t xml:space="preserve"> continuuă</t>
    </r>
    <r>
      <rPr>
        <sz val="14"/>
        <rFont val="Arial"/>
        <family val="2"/>
      </rPr>
      <t>)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</si>
  <si>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profilaxie secundară pe termen scurt/</t>
    </r>
    <r>
      <rPr>
        <b/>
        <sz val="14"/>
        <rFont val="Arial"/>
        <family val="2"/>
      </rPr>
      <t>intermitentă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</si>
  <si>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 xml:space="preserve">inhibitori cu tratament de oprire a </t>
    </r>
    <r>
      <rPr>
        <b/>
        <sz val="14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</si>
  <si>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4"/>
        <rFont val="Arial"/>
        <family val="2"/>
      </rPr>
      <t xml:space="preserve">hirurgicale </t>
    </r>
    <r>
      <rPr>
        <sz val="14"/>
        <rFont val="Arial"/>
        <family val="2"/>
      </rPr>
      <t>şi ortopedice</t>
    </r>
  </si>
  <si>
    <r>
      <t xml:space="preserve">hemofilie </t>
    </r>
    <r>
      <rPr>
        <b/>
        <sz val="14"/>
        <rFont val="Arial"/>
        <family val="2"/>
      </rPr>
      <t>dobândită</t>
    </r>
    <r>
      <rPr>
        <sz val="14"/>
        <rFont val="Arial"/>
        <family val="2"/>
      </rPr>
      <t xml:space="preserve"> simptomatică cu tratament de substituţie</t>
    </r>
  </si>
  <si>
    <r>
      <t>hemofilie congenitală</t>
    </r>
    <r>
      <rPr>
        <b/>
        <sz val="14"/>
        <rFont val="Arial"/>
        <family val="2"/>
      </rPr>
      <t xml:space="preserve"> cu </t>
    </r>
    <r>
      <rPr>
        <sz val="14"/>
        <rFont val="Arial"/>
        <family val="2"/>
      </rPr>
      <t>inhibitori cu tratament de oprire a</t>
    </r>
    <r>
      <rPr>
        <b/>
        <sz val="14"/>
        <rFont val="Arial"/>
        <family val="2"/>
      </rPr>
      <t xml:space="preserve"> sângerărilor</t>
    </r>
  </si>
  <si>
    <r>
      <t>Programul national de</t>
    </r>
    <r>
      <rPr>
        <b/>
        <sz val="14"/>
        <rFont val="Arial"/>
        <family val="2"/>
      </rPr>
      <t xml:space="preserve"> boli endocrine</t>
    </r>
  </si>
  <si>
    <r>
      <t>Programul national de tratament al</t>
    </r>
    <r>
      <rPr>
        <b/>
        <sz val="14"/>
        <rFont val="Arial"/>
        <family val="2"/>
      </rPr>
      <t xml:space="preserve"> bolilor neurologice</t>
    </r>
  </si>
  <si>
    <r>
      <t>Programul national de</t>
    </r>
    <r>
      <rPr>
        <b/>
        <sz val="14"/>
        <rFont val="Arial"/>
        <family val="2"/>
      </rPr>
      <t xml:space="preserve"> oncologie</t>
    </r>
  </si>
  <si>
    <r>
      <t>Programul national de</t>
    </r>
    <r>
      <rPr>
        <b/>
        <sz val="14"/>
        <rFont val="Arial"/>
        <family val="2"/>
      </rPr>
      <t xml:space="preserve"> diabet</t>
    </r>
  </si>
  <si>
    <r>
      <t>Programul national de</t>
    </r>
    <r>
      <rPr>
        <b/>
        <sz val="14"/>
        <rFont val="Arial"/>
        <family val="2"/>
      </rPr>
      <t xml:space="preserve"> transplant organe </t>
    </r>
    <r>
      <rPr>
        <sz val="14"/>
        <rFont val="Arial"/>
        <family val="2"/>
      </rPr>
      <t>şi celule de origine umană - recidiva hepatica</t>
    </r>
  </si>
  <si>
    <r>
      <t>Programul national de tratament pentru</t>
    </r>
    <r>
      <rPr>
        <b/>
        <sz val="14"/>
        <rFont val="Arial"/>
        <family val="2"/>
      </rPr>
      <t xml:space="preserve"> boli rare</t>
    </r>
    <r>
      <rPr>
        <sz val="14"/>
        <rFont val="Arial"/>
        <family val="2"/>
      </rPr>
      <t xml:space="preserve"> - medicamente</t>
    </r>
  </si>
  <si>
    <r>
      <t>Hemoglobinurie paroxistica nocturna (</t>
    </r>
    <r>
      <rPr>
        <b/>
        <sz val="14"/>
        <rFont val="Arial"/>
        <family val="2"/>
      </rPr>
      <t>HPN</t>
    </r>
    <r>
      <rPr>
        <sz val="14"/>
        <rFont val="Arial"/>
        <family val="2"/>
      </rPr>
      <t>)</t>
    </r>
  </si>
  <si>
    <r>
      <t>Sindrom hemolitic uremic atipic (</t>
    </r>
    <r>
      <rPr>
        <b/>
        <sz val="14"/>
        <rFont val="Arial"/>
        <family val="2"/>
      </rPr>
      <t>SHU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</si>
  <si>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sanatate mintala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- tratament</t>
    </r>
    <r>
      <rPr>
        <sz val="14"/>
        <rFont val="Arial"/>
        <family val="2"/>
      </rPr>
      <t xml:space="preserve"> substitutiv</t>
    </r>
  </si>
  <si>
    <r>
      <rPr>
        <sz val="14"/>
        <rFont val="Arial"/>
        <family val="2"/>
      </rPr>
      <t xml:space="preserve">Programul national de </t>
    </r>
    <r>
      <rPr>
        <b/>
        <sz val="14"/>
        <rFont val="Arial"/>
        <family val="2"/>
      </rPr>
      <t>sanatate mintala - materiale</t>
    </r>
  </si>
  <si>
    <r>
      <t xml:space="preserve">Subprogramul de tratament si </t>
    </r>
    <r>
      <rPr>
        <b/>
        <sz val="14"/>
        <rFont val="Arial"/>
        <family val="2"/>
      </rPr>
      <t xml:space="preserve">surditate </t>
    </r>
    <r>
      <rPr>
        <sz val="14"/>
        <rFont val="Arial"/>
        <family val="2"/>
      </rPr>
      <t>prin proteze auditive implantabile</t>
    </r>
  </si>
  <si>
    <r>
      <t>Programul naţional de</t>
    </r>
    <r>
      <rPr>
        <b/>
        <sz val="14"/>
        <rFont val="Arial"/>
        <family val="2"/>
      </rPr>
      <t xml:space="preserve"> ortopedie</t>
    </r>
  </si>
  <si>
    <r>
      <t xml:space="preserve">tratamentul instabilitatilor </t>
    </r>
    <r>
      <rPr>
        <b/>
        <sz val="14"/>
        <rFont val="Arial"/>
        <family val="2"/>
      </rPr>
      <t>articulare cronice la copii</t>
    </r>
  </si>
  <si>
    <r>
      <t>Programul national de terapie intensivă a</t>
    </r>
    <r>
      <rPr>
        <b/>
        <sz val="14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</si>
  <si>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4"/>
        <rFont val="Arial"/>
        <family val="2"/>
      </rPr>
      <t xml:space="preserve"> (epidermoliza buloasa</t>
    </r>
    <r>
      <rPr>
        <sz val="14"/>
        <rFont val="Arial"/>
        <family val="2"/>
      </rPr>
      <t>)</t>
    </r>
  </si>
  <si>
    <r>
      <t>Programul national de Boli Rare - materiale (</t>
    </r>
    <r>
      <rPr>
        <b/>
        <sz val="14"/>
        <rFont val="Arial"/>
        <family val="2"/>
      </rPr>
      <t>tije telescopice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</si>
  <si>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boli cardiovasculare</t>
    </r>
  </si>
  <si>
    <r>
      <t>Programul national de</t>
    </r>
    <r>
      <rPr>
        <b/>
        <sz val="14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</si>
  <si>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4"/>
        <rFont val="Arial"/>
        <family val="2"/>
      </rPr>
      <t xml:space="preserve">epilepsiei </t>
    </r>
    <r>
      <rPr>
        <sz val="14"/>
        <rFont val="Arial"/>
        <family val="2"/>
      </rPr>
      <t>rezistente la tratamentul medicamentos</t>
    </r>
  </si>
  <si>
    <r>
      <t>Subprogramul de tratament al</t>
    </r>
    <r>
      <rPr>
        <b/>
        <sz val="14"/>
        <rFont val="Arial"/>
        <family val="2"/>
      </rPr>
      <t xml:space="preserve"> hidrocefaliei </t>
    </r>
    <r>
      <rPr>
        <sz val="14"/>
        <rFont val="Arial"/>
        <family val="2"/>
      </rPr>
      <t>congenitale sau dobandite la copil</t>
    </r>
  </si>
  <si>
    <r>
      <t xml:space="preserve">Subprogramul de </t>
    </r>
    <r>
      <rPr>
        <b/>
        <sz val="14"/>
        <rFont val="Arial"/>
        <family val="2"/>
      </rPr>
      <t>reconstructie mamara</t>
    </r>
    <r>
      <rPr>
        <sz val="14"/>
        <rFont val="Arial"/>
        <family val="2"/>
      </rPr>
      <t xml:space="preserve"> dupa afectiuni oncologice prin endoprotezare</t>
    </r>
  </si>
  <si>
    <r>
      <t>Programul national de</t>
    </r>
    <r>
      <rPr>
        <b/>
        <sz val="14"/>
        <rFont val="Arial"/>
        <family val="2"/>
      </rPr>
      <t xml:space="preserve"> oncologie COST-VOLUM</t>
    </r>
  </si>
  <si>
    <r>
      <rPr>
        <sz val="14"/>
        <rFont val="Arial"/>
        <family val="2"/>
      </rPr>
      <t>Programul national de</t>
    </r>
    <r>
      <rPr>
        <b/>
        <sz val="14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</si>
  <si>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4"/>
        <rFont val="Arial"/>
        <family val="2"/>
      </rPr>
      <t xml:space="preserve"> bolilor neurologice-COST-VOLUM</t>
    </r>
  </si>
  <si>
    <r>
      <t xml:space="preserve">Subprogramul de </t>
    </r>
    <r>
      <rPr>
        <b/>
        <sz val="14"/>
        <rFont val="Arial"/>
        <family val="2"/>
      </rPr>
      <t>diagnostic imunofenotipic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citogenetic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si biomolecular al leucemiilor</t>
    </r>
    <r>
      <rPr>
        <sz val="14"/>
        <rFont val="Arial"/>
        <family val="2"/>
      </rPr>
      <t xml:space="preserve"> acute</t>
    </r>
  </si>
  <si>
    <r>
      <t xml:space="preserve">Subprogramul de </t>
    </r>
    <r>
      <rPr>
        <b/>
        <sz val="14"/>
        <rFont val="Arial"/>
        <family val="2"/>
      </rPr>
      <t>radioterapie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</si>
</sst>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i/>
      <sz val="13"/>
      <name val="Arial"/>
      <family val="2"/>
    </font>
    <font>
      <b/>
      <i/>
      <sz val="13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4"/>
      <color indexed="3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3"/>
      <name val="Arial"/>
      <family val="2"/>
    </font>
    <font>
      <b/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6" fillId="33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33" borderId="0" xfId="58" applyNumberFormat="1" applyFont="1" applyFill="1" applyAlignment="1">
      <alignment vertical="center"/>
      <protection/>
    </xf>
    <xf numFmtId="4" fontId="6" fillId="0" borderId="0" xfId="58" applyNumberFormat="1" applyFont="1" applyFill="1" applyAlignment="1">
      <alignment vertic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6" fillId="17" borderId="10" xfId="0" applyNumberFormat="1" applyFont="1" applyFill="1" applyBorder="1" applyAlignment="1">
      <alignment horizontal="center" vertical="center"/>
    </xf>
    <xf numFmtId="4" fontId="7" fillId="17" borderId="10" xfId="0" applyNumberFormat="1" applyFont="1" applyFill="1" applyBorder="1" applyAlignment="1">
      <alignment horizontal="center" vertical="center"/>
    </xf>
    <xf numFmtId="4" fontId="13" fillId="11" borderId="10" xfId="0" applyNumberFormat="1" applyFont="1" applyFill="1" applyBorder="1" applyAlignment="1">
      <alignment horizontal="center" vertical="center" wrapText="1"/>
    </xf>
    <xf numFmtId="0" fontId="14" fillId="0" borderId="0" xfId="58" applyFont="1" applyFill="1" applyAlignment="1">
      <alignment horizontal="center" vertical="center"/>
      <protection/>
    </xf>
    <xf numFmtId="0" fontId="15" fillId="0" borderId="0" xfId="58" applyFont="1" applyFill="1" applyAlignment="1">
      <alignment horizontal="center" vertical="center" wrapText="1"/>
      <protection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14" fillId="0" borderId="0" xfId="58" applyNumberFormat="1" applyFont="1" applyFill="1" applyAlignment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10" xfId="58" applyFont="1" applyFill="1" applyBorder="1" applyAlignment="1">
      <alignment horizontal="center" vertical="center" wrapText="1"/>
      <protection/>
    </xf>
    <xf numFmtId="4" fontId="14" fillId="0" borderId="10" xfId="58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14" fillId="0" borderId="10" xfId="57" applyFont="1" applyFill="1" applyBorder="1" applyAlignment="1">
      <alignment horizontal="center" vertical="center" wrapText="1"/>
      <protection/>
    </xf>
    <xf numFmtId="4" fontId="15" fillId="0" borderId="10" xfId="58" applyNumberFormat="1" applyFont="1" applyFill="1" applyBorder="1" applyAlignment="1">
      <alignment horizontal="center" vertical="center" wrapText="1"/>
      <protection/>
    </xf>
    <xf numFmtId="4" fontId="14" fillId="0" borderId="10" xfId="58" applyNumberFormat="1" applyFont="1" applyFill="1" applyBorder="1" applyAlignment="1">
      <alignment horizontal="center" vertical="center"/>
      <protection/>
    </xf>
    <xf numFmtId="4" fontId="53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15" fillId="0" borderId="10" xfId="58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5" fillId="0" borderId="10" xfId="58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55" fillId="0" borderId="10" xfId="58" applyNumberFormat="1" applyFont="1" applyFill="1" applyBorder="1" applyAlignment="1">
      <alignment horizontal="center" vertical="center" wrapText="1"/>
      <protection/>
    </xf>
    <xf numFmtId="4" fontId="56" fillId="0" borderId="10" xfId="58" applyNumberFormat="1" applyFont="1" applyFill="1" applyBorder="1" applyAlignment="1">
      <alignment horizontal="center" vertical="center" wrapText="1"/>
      <protection/>
    </xf>
    <xf numFmtId="0" fontId="15" fillId="0" borderId="11" xfId="58" applyFont="1" applyFill="1" applyBorder="1" applyAlignment="1">
      <alignment horizontal="center" vertical="center" wrapText="1"/>
      <protection/>
    </xf>
    <xf numFmtId="0" fontId="15" fillId="0" borderId="12" xfId="58" applyFont="1" applyFill="1" applyBorder="1" applyAlignment="1">
      <alignment horizontal="center" vertical="center" wrapText="1"/>
      <protection/>
    </xf>
    <xf numFmtId="0" fontId="15" fillId="0" borderId="13" xfId="58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 wrapText="1"/>
      <protection/>
    </xf>
    <xf numFmtId="0" fontId="14" fillId="0" borderId="12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5" fillId="0" borderId="11" xfId="58" applyNumberFormat="1" applyFont="1" applyFill="1" applyBorder="1" applyAlignment="1">
      <alignment horizontal="center" vertical="center" wrapText="1"/>
      <protection/>
    </xf>
    <xf numFmtId="4" fontId="15" fillId="0" borderId="12" xfId="58" applyNumberFormat="1" applyFont="1" applyFill="1" applyBorder="1" applyAlignment="1">
      <alignment horizontal="center" vertical="center" wrapText="1"/>
      <protection/>
    </xf>
    <xf numFmtId="4" fontId="15" fillId="0" borderId="13" xfId="58" applyNumberFormat="1" applyFont="1" applyFill="1" applyBorder="1" applyAlignment="1">
      <alignment horizontal="center" vertical="center" wrapText="1"/>
      <protection/>
    </xf>
    <xf numFmtId="4" fontId="14" fillId="0" borderId="11" xfId="58" applyNumberFormat="1" applyFont="1" applyFill="1" applyBorder="1" applyAlignment="1">
      <alignment horizontal="center" vertical="center" wrapText="1"/>
      <protection/>
    </xf>
    <xf numFmtId="4" fontId="14" fillId="0" borderId="12" xfId="58" applyNumberFormat="1" applyFont="1" applyFill="1" applyBorder="1" applyAlignment="1">
      <alignment horizontal="center" vertical="center" wrapText="1"/>
      <protection/>
    </xf>
    <xf numFmtId="4" fontId="14" fillId="0" borderId="13" xfId="58" applyNumberFormat="1" applyFont="1" applyFill="1" applyBorder="1" applyAlignment="1">
      <alignment horizontal="center" vertical="center" wrapText="1"/>
      <protection/>
    </xf>
    <xf numFmtId="4" fontId="14" fillId="0" borderId="10" xfId="58" applyNumberFormat="1" applyFont="1" applyFill="1" applyBorder="1" applyAlignment="1">
      <alignment horizontal="center" vertical="center" wrapText="1"/>
      <protection/>
    </xf>
    <xf numFmtId="4" fontId="15" fillId="0" borderId="10" xfId="58" applyNumberFormat="1" applyFont="1" applyFill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tabSelected="1" zoomScale="83" zoomScaleNormal="83" zoomScalePageLayoutView="0" workbookViewId="0" topLeftCell="A1">
      <pane xSplit="1" ySplit="5" topLeftCell="B5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568" sqref="Q568"/>
    </sheetView>
  </sheetViews>
  <sheetFormatPr defaultColWidth="9.140625" defaultRowHeight="15"/>
  <cols>
    <col min="1" max="1" width="30.57421875" style="30" customWidth="1"/>
    <col min="2" max="2" width="50.421875" style="31" customWidth="1"/>
    <col min="3" max="3" width="15.57421875" style="27" hidden="1" customWidth="1"/>
    <col min="4" max="4" width="15.8515625" style="27" hidden="1" customWidth="1"/>
    <col min="5" max="5" width="17.8515625" style="27" hidden="1" customWidth="1"/>
    <col min="6" max="6" width="17.00390625" style="27" hidden="1" customWidth="1"/>
    <col min="7" max="7" width="17.57421875" style="27" hidden="1" customWidth="1"/>
    <col min="8" max="8" width="19.00390625" style="27" hidden="1" customWidth="1"/>
    <col min="9" max="9" width="18.421875" style="27" hidden="1" customWidth="1"/>
    <col min="10" max="10" width="36.00390625" style="27" customWidth="1"/>
    <col min="11" max="16384" width="9.140625" style="28" customWidth="1"/>
  </cols>
  <sheetData>
    <row r="1" spans="1:2" ht="18">
      <c r="A1" s="25"/>
      <c r="B1" s="26"/>
    </row>
    <row r="2" spans="1:2" ht="16.5" customHeight="1">
      <c r="A2" s="25"/>
      <c r="B2" s="26"/>
    </row>
    <row r="3" spans="1:10" ht="33" customHeight="1">
      <c r="A3" s="29" t="s">
        <v>156</v>
      </c>
      <c r="B3" s="29"/>
      <c r="C3" s="29"/>
      <c r="D3" s="29"/>
      <c r="E3" s="29"/>
      <c r="F3" s="29"/>
      <c r="J3" s="29"/>
    </row>
    <row r="4" ht="16.5" customHeight="1"/>
    <row r="5" spans="1:10" s="36" customFormat="1" ht="36" customHeight="1">
      <c r="A5" s="32" t="s">
        <v>9</v>
      </c>
      <c r="B5" s="33" t="s">
        <v>0</v>
      </c>
      <c r="C5" s="34" t="s">
        <v>77</v>
      </c>
      <c r="D5" s="34" t="s">
        <v>78</v>
      </c>
      <c r="E5" s="33" t="s">
        <v>82</v>
      </c>
      <c r="F5" s="33" t="s">
        <v>83</v>
      </c>
      <c r="G5" s="33" t="s">
        <v>84</v>
      </c>
      <c r="H5" s="34" t="s">
        <v>42</v>
      </c>
      <c r="I5" s="35" t="s">
        <v>43</v>
      </c>
      <c r="J5" s="33" t="s">
        <v>85</v>
      </c>
    </row>
    <row r="6" spans="1:10" ht="36.75" customHeight="1">
      <c r="A6" s="53" t="s">
        <v>157</v>
      </c>
      <c r="B6" s="33" t="s">
        <v>10</v>
      </c>
      <c r="C6" s="37">
        <f aca="true" t="shared" si="0" ref="C6:J6">C7+C8+C9+C10+C11+C12+C13+C14+C17+C15+C16</f>
        <v>0</v>
      </c>
      <c r="D6" s="37">
        <f t="shared" si="0"/>
        <v>0</v>
      </c>
      <c r="E6" s="37">
        <f t="shared" si="0"/>
        <v>7076845.069999999</v>
      </c>
      <c r="F6" s="37">
        <f t="shared" si="0"/>
        <v>4105816.39</v>
      </c>
      <c r="G6" s="37">
        <f t="shared" si="0"/>
        <v>5704623.279999999</v>
      </c>
      <c r="H6" s="37">
        <f t="shared" si="0"/>
        <v>16887284.740000002</v>
      </c>
      <c r="I6" s="37" t="e">
        <f t="shared" si="0"/>
        <v>#REF!</v>
      </c>
      <c r="J6" s="37">
        <f t="shared" si="0"/>
        <v>4047140.8200000003</v>
      </c>
    </row>
    <row r="7" spans="1:10" ht="56.25" customHeight="1">
      <c r="A7" s="54"/>
      <c r="B7" s="38" t="s">
        <v>158</v>
      </c>
      <c r="C7" s="39"/>
      <c r="D7" s="39"/>
      <c r="E7" s="39">
        <v>2433787.67</v>
      </c>
      <c r="F7" s="39">
        <v>2346845.74</v>
      </c>
      <c r="G7" s="39">
        <v>788569.52</v>
      </c>
      <c r="H7" s="39">
        <f aca="true" t="shared" si="1" ref="H7:H12">E7+F7+G7</f>
        <v>5569202.93</v>
      </c>
      <c r="I7" s="39" t="e">
        <f>#REF!-H7</f>
        <v>#REF!</v>
      </c>
      <c r="J7" s="39">
        <v>2508981.68</v>
      </c>
    </row>
    <row r="8" spans="1:10" ht="69" customHeight="1">
      <c r="A8" s="54"/>
      <c r="B8" s="38" t="s">
        <v>159</v>
      </c>
      <c r="C8" s="39"/>
      <c r="D8" s="39"/>
      <c r="E8" s="39">
        <v>1312163.15</v>
      </c>
      <c r="F8" s="39">
        <v>641259.86</v>
      </c>
      <c r="G8" s="39">
        <v>1352034.9</v>
      </c>
      <c r="H8" s="39">
        <f t="shared" si="1"/>
        <v>3305457.9099999997</v>
      </c>
      <c r="I8" s="39" t="e">
        <f>#REF!-H8</f>
        <v>#REF!</v>
      </c>
      <c r="J8" s="39">
        <v>1352074.82</v>
      </c>
    </row>
    <row r="9" spans="1:10" ht="51.75" customHeight="1">
      <c r="A9" s="54"/>
      <c r="B9" s="38" t="s">
        <v>160</v>
      </c>
      <c r="C9" s="39"/>
      <c r="D9" s="39"/>
      <c r="E9" s="39">
        <v>41279.61</v>
      </c>
      <c r="F9" s="39">
        <v>68878.41</v>
      </c>
      <c r="G9" s="39">
        <v>425164.19</v>
      </c>
      <c r="H9" s="39">
        <f t="shared" si="1"/>
        <v>535322.21</v>
      </c>
      <c r="I9" s="39" t="e">
        <f>#REF!-H9</f>
        <v>#REF!</v>
      </c>
      <c r="J9" s="39">
        <v>106088.08</v>
      </c>
    </row>
    <row r="10" spans="1:10" ht="79.5" customHeight="1">
      <c r="A10" s="54"/>
      <c r="B10" s="38" t="s">
        <v>161</v>
      </c>
      <c r="C10" s="39"/>
      <c r="D10" s="39"/>
      <c r="E10" s="39">
        <v>1395916.36</v>
      </c>
      <c r="F10" s="39">
        <v>0</v>
      </c>
      <c r="G10" s="39">
        <v>1713181.9</v>
      </c>
      <c r="H10" s="39">
        <f t="shared" si="1"/>
        <v>3109098.26</v>
      </c>
      <c r="I10" s="39" t="e">
        <f>#REF!-H10</f>
        <v>#REF!</v>
      </c>
      <c r="J10" s="39">
        <v>0</v>
      </c>
    </row>
    <row r="11" spans="1:10" ht="70.5" customHeight="1">
      <c r="A11" s="54"/>
      <c r="B11" s="38" t="s">
        <v>162</v>
      </c>
      <c r="C11" s="39"/>
      <c r="D11" s="39"/>
      <c r="E11" s="39">
        <v>208818.6</v>
      </c>
      <c r="F11" s="39">
        <v>92252.34</v>
      </c>
      <c r="G11" s="39">
        <v>0</v>
      </c>
      <c r="H11" s="39">
        <f t="shared" si="1"/>
        <v>301070.94</v>
      </c>
      <c r="I11" s="39" t="e">
        <f>#REF!-H11</f>
        <v>#REF!</v>
      </c>
      <c r="J11" s="39">
        <v>0</v>
      </c>
    </row>
    <row r="12" spans="1:10" ht="57.75" customHeight="1">
      <c r="A12" s="54"/>
      <c r="B12" s="38" t="s">
        <v>163</v>
      </c>
      <c r="C12" s="39"/>
      <c r="D12" s="39"/>
      <c r="E12" s="39">
        <v>417637.21</v>
      </c>
      <c r="F12" s="39">
        <v>409388.2</v>
      </c>
      <c r="G12" s="39">
        <v>141532.6</v>
      </c>
      <c r="H12" s="39">
        <f t="shared" si="1"/>
        <v>968558.01</v>
      </c>
      <c r="I12" s="39" t="e">
        <f>#REF!-H12</f>
        <v>#REF!</v>
      </c>
      <c r="J12" s="39">
        <v>0</v>
      </c>
    </row>
    <row r="13" spans="1:10" ht="81" customHeight="1">
      <c r="A13" s="54"/>
      <c r="B13" s="38" t="s">
        <v>164</v>
      </c>
      <c r="C13" s="39"/>
      <c r="D13" s="39"/>
      <c r="E13" s="39">
        <v>280090.72</v>
      </c>
      <c r="F13" s="39">
        <v>547191.84</v>
      </c>
      <c r="G13" s="39">
        <v>289797.33</v>
      </c>
      <c r="H13" s="39">
        <f>E13+F13+G13</f>
        <v>1117079.89</v>
      </c>
      <c r="I13" s="39" t="e">
        <f>#REF!-H13</f>
        <v>#REF!</v>
      </c>
      <c r="J13" s="39">
        <v>0</v>
      </c>
    </row>
    <row r="14" spans="1:10" ht="51.75" customHeight="1">
      <c r="A14" s="54"/>
      <c r="B14" s="38" t="s">
        <v>165</v>
      </c>
      <c r="C14" s="39"/>
      <c r="D14" s="39"/>
      <c r="E14" s="39">
        <v>0</v>
      </c>
      <c r="F14" s="39">
        <v>0</v>
      </c>
      <c r="G14" s="39">
        <v>917776.02</v>
      </c>
      <c r="H14" s="39">
        <f>E14+F14+G14</f>
        <v>917776.02</v>
      </c>
      <c r="I14" s="39" t="e">
        <f>#REF!-H14</f>
        <v>#REF!</v>
      </c>
      <c r="J14" s="39">
        <v>42350.95</v>
      </c>
    </row>
    <row r="15" spans="1:10" ht="42" customHeight="1">
      <c r="A15" s="54"/>
      <c r="B15" s="40" t="s">
        <v>74</v>
      </c>
      <c r="C15" s="39"/>
      <c r="D15" s="39"/>
      <c r="E15" s="39">
        <v>0</v>
      </c>
      <c r="F15" s="39">
        <v>0</v>
      </c>
      <c r="G15" s="39">
        <v>76566.82</v>
      </c>
      <c r="H15" s="39">
        <f>E15+F15+G15</f>
        <v>76566.82</v>
      </c>
      <c r="I15" s="39" t="e">
        <f>#REF!-H15</f>
        <v>#REF!</v>
      </c>
      <c r="J15" s="39">
        <v>37645.29</v>
      </c>
    </row>
    <row r="16" spans="1:10" ht="51.75" customHeight="1">
      <c r="A16" s="54"/>
      <c r="B16" s="40" t="s">
        <v>90</v>
      </c>
      <c r="C16" s="39"/>
      <c r="D16" s="39"/>
      <c r="E16" s="39">
        <v>0</v>
      </c>
      <c r="F16" s="39">
        <v>0</v>
      </c>
      <c r="G16" s="39">
        <v>0</v>
      </c>
      <c r="H16" s="39">
        <f>E16+F16+G16</f>
        <v>0</v>
      </c>
      <c r="I16" s="39" t="e">
        <f>#REF!-H16</f>
        <v>#REF!</v>
      </c>
      <c r="J16" s="39">
        <v>0</v>
      </c>
    </row>
    <row r="17" spans="1:10" ht="26.25" customHeight="1">
      <c r="A17" s="54"/>
      <c r="B17" s="38" t="s">
        <v>60</v>
      </c>
      <c r="C17" s="39"/>
      <c r="D17" s="39"/>
      <c r="E17" s="39">
        <v>987151.75</v>
      </c>
      <c r="F17" s="39">
        <v>0</v>
      </c>
      <c r="G17" s="39">
        <v>0</v>
      </c>
      <c r="H17" s="39">
        <f>E17+F17+G17</f>
        <v>987151.75</v>
      </c>
      <c r="I17" s="39" t="e">
        <f>#REF!-H17</f>
        <v>#REF!</v>
      </c>
      <c r="J17" s="39">
        <v>0</v>
      </c>
    </row>
    <row r="18" spans="1:10" ht="30" customHeight="1">
      <c r="A18" s="54"/>
      <c r="B18" s="33" t="s">
        <v>1</v>
      </c>
      <c r="C18" s="37">
        <f>C19+C20+C21+C22+C23+C24+C25</f>
        <v>0</v>
      </c>
      <c r="D18" s="37">
        <f>D19+D20+D21+D22+D23+D24+D25</f>
        <v>0</v>
      </c>
      <c r="E18" s="37">
        <f aca="true" t="shared" si="2" ref="E18:J18">E19+E20+E21+E22+E23+E24+E25</f>
        <v>79998.47</v>
      </c>
      <c r="F18" s="37">
        <f t="shared" si="2"/>
        <v>449668.81</v>
      </c>
      <c r="G18" s="37">
        <f t="shared" si="2"/>
        <v>125783.68999999999</v>
      </c>
      <c r="H18" s="37">
        <f t="shared" si="2"/>
        <v>655450.97</v>
      </c>
      <c r="I18" s="37" t="e">
        <f t="shared" si="2"/>
        <v>#REF!</v>
      </c>
      <c r="J18" s="37">
        <f t="shared" si="2"/>
        <v>69420.09000000001</v>
      </c>
    </row>
    <row r="19" spans="1:10" ht="63.75" customHeight="1">
      <c r="A19" s="54"/>
      <c r="B19" s="38" t="s">
        <v>158</v>
      </c>
      <c r="C19" s="39"/>
      <c r="D19" s="39"/>
      <c r="E19" s="39">
        <v>0</v>
      </c>
      <c r="F19" s="39">
        <v>449297</v>
      </c>
      <c r="G19" s="39">
        <v>0</v>
      </c>
      <c r="H19" s="39">
        <f aca="true" t="shared" si="3" ref="H19:H25">E19+F19+G19</f>
        <v>449297</v>
      </c>
      <c r="I19" s="39" t="e">
        <f>#REF!-H19</f>
        <v>#REF!</v>
      </c>
      <c r="J19" s="39">
        <v>0</v>
      </c>
    </row>
    <row r="20" spans="1:10" ht="81.75" customHeight="1">
      <c r="A20" s="54"/>
      <c r="B20" s="38" t="s">
        <v>159</v>
      </c>
      <c r="C20" s="39"/>
      <c r="D20" s="39"/>
      <c r="E20" s="39">
        <v>0</v>
      </c>
      <c r="F20" s="39">
        <v>0</v>
      </c>
      <c r="G20" s="39">
        <v>0</v>
      </c>
      <c r="H20" s="39">
        <f t="shared" si="3"/>
        <v>0</v>
      </c>
      <c r="I20" s="39" t="e">
        <f>#REF!-H20</f>
        <v>#REF!</v>
      </c>
      <c r="J20" s="39">
        <v>0</v>
      </c>
    </row>
    <row r="21" spans="1:10" ht="47.25" customHeight="1">
      <c r="A21" s="54"/>
      <c r="B21" s="38" t="s">
        <v>160</v>
      </c>
      <c r="C21" s="39"/>
      <c r="D21" s="39"/>
      <c r="E21" s="39">
        <v>2353.62</v>
      </c>
      <c r="F21" s="39">
        <v>371.81</v>
      </c>
      <c r="G21" s="39">
        <v>3856.18</v>
      </c>
      <c r="H21" s="39">
        <f t="shared" si="3"/>
        <v>6581.61</v>
      </c>
      <c r="I21" s="39" t="e">
        <f>#REF!-H21</f>
        <v>#REF!</v>
      </c>
      <c r="J21" s="39">
        <v>2177.82</v>
      </c>
    </row>
    <row r="22" spans="1:10" ht="79.5" customHeight="1">
      <c r="A22" s="54"/>
      <c r="B22" s="38" t="s">
        <v>161</v>
      </c>
      <c r="C22" s="39"/>
      <c r="D22" s="39"/>
      <c r="E22" s="39">
        <v>0</v>
      </c>
      <c r="F22" s="39">
        <v>0</v>
      </c>
      <c r="G22" s="39">
        <v>0</v>
      </c>
      <c r="H22" s="39">
        <f t="shared" si="3"/>
        <v>0</v>
      </c>
      <c r="I22" s="39" t="e">
        <f>#REF!-H22</f>
        <v>#REF!</v>
      </c>
      <c r="J22" s="39">
        <v>0</v>
      </c>
    </row>
    <row r="23" spans="1:10" ht="55.5" customHeight="1">
      <c r="A23" s="54"/>
      <c r="B23" s="38" t="s">
        <v>163</v>
      </c>
      <c r="C23" s="39"/>
      <c r="D23" s="39"/>
      <c r="E23" s="39">
        <v>0</v>
      </c>
      <c r="F23" s="39">
        <v>0</v>
      </c>
      <c r="G23" s="39">
        <v>0</v>
      </c>
      <c r="H23" s="39">
        <f t="shared" si="3"/>
        <v>0</v>
      </c>
      <c r="I23" s="39" t="e">
        <f>#REF!-H23</f>
        <v>#REF!</v>
      </c>
      <c r="J23" s="39">
        <v>67242.27</v>
      </c>
    </row>
    <row r="24" spans="1:10" ht="51" customHeight="1">
      <c r="A24" s="54"/>
      <c r="B24" s="38" t="s">
        <v>165</v>
      </c>
      <c r="C24" s="39"/>
      <c r="D24" s="39"/>
      <c r="E24" s="39">
        <v>0</v>
      </c>
      <c r="F24" s="39">
        <v>0</v>
      </c>
      <c r="G24" s="39">
        <v>0</v>
      </c>
      <c r="H24" s="39">
        <f t="shared" si="3"/>
        <v>0</v>
      </c>
      <c r="I24" s="39" t="e">
        <f>#REF!-H24</f>
        <v>#REF!</v>
      </c>
      <c r="J24" s="39">
        <v>0</v>
      </c>
    </row>
    <row r="25" spans="1:10" ht="33" customHeight="1">
      <c r="A25" s="54"/>
      <c r="B25" s="38" t="s">
        <v>60</v>
      </c>
      <c r="C25" s="39"/>
      <c r="D25" s="39"/>
      <c r="E25" s="39">
        <v>77644.85</v>
      </c>
      <c r="F25" s="39">
        <v>0</v>
      </c>
      <c r="G25" s="39">
        <v>121927.51</v>
      </c>
      <c r="H25" s="39">
        <f t="shared" si="3"/>
        <v>199572.36</v>
      </c>
      <c r="I25" s="39" t="e">
        <f>#REF!-H25</f>
        <v>#REF!</v>
      </c>
      <c r="J25" s="39">
        <v>0</v>
      </c>
    </row>
    <row r="26" spans="1:10" ht="36.75" customHeight="1">
      <c r="A26" s="54"/>
      <c r="B26" s="33" t="s">
        <v>16</v>
      </c>
      <c r="C26" s="37">
        <f>C27+C28+C29+C30+C31+C32+C33+C34</f>
        <v>0</v>
      </c>
      <c r="D26" s="37">
        <f>D27+D28+D29+D30+D31+D32+D33+D34</f>
        <v>0</v>
      </c>
      <c r="E26" s="37">
        <f aca="true" t="shared" si="4" ref="E26:J26">E27+E28+E29+E30+E31+E32+E33+E34</f>
        <v>0</v>
      </c>
      <c r="F26" s="37">
        <f t="shared" si="4"/>
        <v>444644.26</v>
      </c>
      <c r="G26" s="37">
        <f t="shared" si="4"/>
        <v>231897.02</v>
      </c>
      <c r="H26" s="37">
        <f t="shared" si="4"/>
        <v>676541.28</v>
      </c>
      <c r="I26" s="37" t="e">
        <f t="shared" si="4"/>
        <v>#REF!</v>
      </c>
      <c r="J26" s="37">
        <f t="shared" si="4"/>
        <v>0</v>
      </c>
    </row>
    <row r="27" spans="1:10" ht="60.75" customHeight="1">
      <c r="A27" s="54"/>
      <c r="B27" s="38" t="s">
        <v>158</v>
      </c>
      <c r="C27" s="39"/>
      <c r="D27" s="39"/>
      <c r="E27" s="39">
        <v>0</v>
      </c>
      <c r="F27" s="39">
        <v>0</v>
      </c>
      <c r="G27" s="39">
        <v>0</v>
      </c>
      <c r="H27" s="39">
        <f aca="true" t="shared" si="5" ref="H27:H32">E27+F27+G27</f>
        <v>0</v>
      </c>
      <c r="I27" s="39" t="e">
        <f>#REF!-H27</f>
        <v>#REF!</v>
      </c>
      <c r="J27" s="39">
        <v>0</v>
      </c>
    </row>
    <row r="28" spans="1:10" ht="81" customHeight="1">
      <c r="A28" s="54"/>
      <c r="B28" s="38" t="s">
        <v>159</v>
      </c>
      <c r="C28" s="39"/>
      <c r="D28" s="39"/>
      <c r="E28" s="39">
        <v>0</v>
      </c>
      <c r="F28" s="39">
        <v>0</v>
      </c>
      <c r="G28" s="39">
        <v>0</v>
      </c>
      <c r="H28" s="39">
        <f t="shared" si="5"/>
        <v>0</v>
      </c>
      <c r="I28" s="39" t="e">
        <f>#REF!-H28</f>
        <v>#REF!</v>
      </c>
      <c r="J28" s="39">
        <v>0</v>
      </c>
    </row>
    <row r="29" spans="1:10" ht="58.5" customHeight="1">
      <c r="A29" s="54"/>
      <c r="B29" s="38" t="s">
        <v>160</v>
      </c>
      <c r="C29" s="39"/>
      <c r="D29" s="39"/>
      <c r="E29" s="39">
        <v>0</v>
      </c>
      <c r="F29" s="39">
        <v>7137.84</v>
      </c>
      <c r="G29" s="39">
        <v>2569.96</v>
      </c>
      <c r="H29" s="39">
        <f t="shared" si="5"/>
        <v>9707.8</v>
      </c>
      <c r="I29" s="39" t="e">
        <f>#REF!-H29</f>
        <v>#REF!</v>
      </c>
      <c r="J29" s="39">
        <v>0</v>
      </c>
    </row>
    <row r="30" spans="1:10" ht="85.5" customHeight="1">
      <c r="A30" s="54"/>
      <c r="B30" s="38" t="s">
        <v>161</v>
      </c>
      <c r="C30" s="39"/>
      <c r="D30" s="39"/>
      <c r="E30" s="39">
        <v>0</v>
      </c>
      <c r="F30" s="39">
        <v>0</v>
      </c>
      <c r="G30" s="39">
        <v>0</v>
      </c>
      <c r="H30" s="39">
        <f t="shared" si="5"/>
        <v>0</v>
      </c>
      <c r="I30" s="39" t="e">
        <f>#REF!-H30</f>
        <v>#REF!</v>
      </c>
      <c r="J30" s="39">
        <v>0</v>
      </c>
    </row>
    <row r="31" spans="1:10" ht="67.5" customHeight="1">
      <c r="A31" s="54"/>
      <c r="B31" s="38" t="s">
        <v>162</v>
      </c>
      <c r="C31" s="39"/>
      <c r="D31" s="39"/>
      <c r="E31" s="39">
        <v>0</v>
      </c>
      <c r="F31" s="39">
        <v>0</v>
      </c>
      <c r="G31" s="39">
        <v>0</v>
      </c>
      <c r="H31" s="39">
        <f t="shared" si="5"/>
        <v>0</v>
      </c>
      <c r="I31" s="39" t="e">
        <f>#REF!-H31</f>
        <v>#REF!</v>
      </c>
      <c r="J31" s="39">
        <v>0</v>
      </c>
    </row>
    <row r="32" spans="1:10" ht="57" customHeight="1">
      <c r="A32" s="54"/>
      <c r="B32" s="38" t="s">
        <v>163</v>
      </c>
      <c r="C32" s="39"/>
      <c r="D32" s="39"/>
      <c r="E32" s="39">
        <v>0</v>
      </c>
      <c r="F32" s="39">
        <v>0</v>
      </c>
      <c r="G32" s="39">
        <v>0</v>
      </c>
      <c r="H32" s="39">
        <f t="shared" si="5"/>
        <v>0</v>
      </c>
      <c r="I32" s="39" t="e">
        <f>#REF!-H32</f>
        <v>#REF!</v>
      </c>
      <c r="J32" s="39">
        <v>0</v>
      </c>
    </row>
    <row r="33" spans="1:10" ht="51.75" customHeight="1">
      <c r="A33" s="54"/>
      <c r="B33" s="38" t="s">
        <v>165</v>
      </c>
      <c r="C33" s="39"/>
      <c r="D33" s="39"/>
      <c r="E33" s="39">
        <v>0</v>
      </c>
      <c r="F33" s="39">
        <v>0</v>
      </c>
      <c r="G33" s="39">
        <v>0</v>
      </c>
      <c r="H33" s="39">
        <f>E33+F33+G33</f>
        <v>0</v>
      </c>
      <c r="I33" s="39" t="e">
        <f>#REF!-H33</f>
        <v>#REF!</v>
      </c>
      <c r="J33" s="39">
        <v>0</v>
      </c>
    </row>
    <row r="34" spans="1:10" ht="30.75" customHeight="1">
      <c r="A34" s="54"/>
      <c r="B34" s="38" t="s">
        <v>60</v>
      </c>
      <c r="C34" s="39"/>
      <c r="D34" s="39"/>
      <c r="E34" s="39">
        <v>0</v>
      </c>
      <c r="F34" s="39">
        <v>437506.42</v>
      </c>
      <c r="G34" s="39">
        <v>229327.06</v>
      </c>
      <c r="H34" s="39">
        <f>E34+F34+G34</f>
        <v>666833.48</v>
      </c>
      <c r="I34" s="39" t="e">
        <f>#REF!-H34</f>
        <v>#REF!</v>
      </c>
      <c r="J34" s="39">
        <v>0</v>
      </c>
    </row>
    <row r="35" spans="1:10" ht="36" customHeight="1">
      <c r="A35" s="54"/>
      <c r="B35" s="33" t="s">
        <v>11</v>
      </c>
      <c r="C35" s="37">
        <f aca="true" t="shared" si="6" ref="C35:J35">C36+C37+C38</f>
        <v>0</v>
      </c>
      <c r="D35" s="37">
        <f t="shared" si="6"/>
        <v>0</v>
      </c>
      <c r="E35" s="37">
        <f t="shared" si="6"/>
        <v>3213.54</v>
      </c>
      <c r="F35" s="37">
        <f t="shared" si="6"/>
        <v>0</v>
      </c>
      <c r="G35" s="37">
        <f t="shared" si="6"/>
        <v>4498.96</v>
      </c>
      <c r="H35" s="37">
        <f t="shared" si="6"/>
        <v>7712.5</v>
      </c>
      <c r="I35" s="37" t="e">
        <f t="shared" si="6"/>
        <v>#REF!</v>
      </c>
      <c r="J35" s="37">
        <f t="shared" si="6"/>
        <v>0</v>
      </c>
    </row>
    <row r="36" spans="1:10" ht="55.5" customHeight="1">
      <c r="A36" s="54"/>
      <c r="B36" s="38" t="s">
        <v>160</v>
      </c>
      <c r="C36" s="39"/>
      <c r="D36" s="39"/>
      <c r="E36" s="39">
        <v>3213.54</v>
      </c>
      <c r="F36" s="39">
        <v>0</v>
      </c>
      <c r="G36" s="39">
        <v>4498.96</v>
      </c>
      <c r="H36" s="39">
        <f>E36+F36+G36</f>
        <v>7712.5</v>
      </c>
      <c r="I36" s="39" t="e">
        <f>#REF!-H36</f>
        <v>#REF!</v>
      </c>
      <c r="J36" s="39">
        <v>0</v>
      </c>
    </row>
    <row r="37" spans="1:10" ht="54" customHeight="1">
      <c r="A37" s="54"/>
      <c r="B37" s="38" t="s">
        <v>166</v>
      </c>
      <c r="C37" s="39"/>
      <c r="D37" s="39"/>
      <c r="E37" s="39">
        <v>0</v>
      </c>
      <c r="F37" s="39">
        <v>0</v>
      </c>
      <c r="G37" s="39">
        <v>0</v>
      </c>
      <c r="H37" s="39">
        <f>E37+F37+G37</f>
        <v>0</v>
      </c>
      <c r="I37" s="39" t="e">
        <f>#REF!-H37</f>
        <v>#REF!</v>
      </c>
      <c r="J37" s="39">
        <v>0</v>
      </c>
    </row>
    <row r="38" spans="1:10" ht="51.75" customHeight="1">
      <c r="A38" s="54"/>
      <c r="B38" s="40" t="s">
        <v>60</v>
      </c>
      <c r="C38" s="39"/>
      <c r="D38" s="39"/>
      <c r="E38" s="39">
        <v>0</v>
      </c>
      <c r="F38" s="39">
        <v>0</v>
      </c>
      <c r="G38" s="39">
        <v>0</v>
      </c>
      <c r="H38" s="39">
        <f>E38+F38+G38</f>
        <v>0</v>
      </c>
      <c r="I38" s="39" t="e">
        <f>#REF!-H38</f>
        <v>#REF!</v>
      </c>
      <c r="J38" s="39">
        <v>0</v>
      </c>
    </row>
    <row r="39" spans="1:10" ht="45.75" customHeight="1">
      <c r="A39" s="55"/>
      <c r="B39" s="33" t="s">
        <v>7</v>
      </c>
      <c r="C39" s="37">
        <f aca="true" t="shared" si="7" ref="C39:J39">C35+C26+C18+C6</f>
        <v>0</v>
      </c>
      <c r="D39" s="37">
        <f t="shared" si="7"/>
        <v>0</v>
      </c>
      <c r="E39" s="37">
        <f t="shared" si="7"/>
        <v>7160057.079999999</v>
      </c>
      <c r="F39" s="37">
        <f t="shared" si="7"/>
        <v>5000129.46</v>
      </c>
      <c r="G39" s="37">
        <f t="shared" si="7"/>
        <v>6066802.949999999</v>
      </c>
      <c r="H39" s="37">
        <f t="shared" si="7"/>
        <v>18226989.490000002</v>
      </c>
      <c r="I39" s="37" t="e">
        <f t="shared" si="7"/>
        <v>#REF!</v>
      </c>
      <c r="J39" s="37">
        <f t="shared" si="7"/>
        <v>4116560.91</v>
      </c>
    </row>
    <row r="40" spans="1:10" ht="52.5" customHeight="1">
      <c r="A40" s="53" t="s">
        <v>167</v>
      </c>
      <c r="B40" s="33" t="s">
        <v>12</v>
      </c>
      <c r="C40" s="37">
        <f>C41+C42+C43</f>
        <v>0</v>
      </c>
      <c r="D40" s="37">
        <f>D41+D42+D43</f>
        <v>0</v>
      </c>
      <c r="E40" s="37">
        <f aca="true" t="shared" si="8" ref="E40:J40">E41+E42+E43</f>
        <v>104198.3</v>
      </c>
      <c r="F40" s="37">
        <f t="shared" si="8"/>
        <v>151290.29</v>
      </c>
      <c r="G40" s="37">
        <f t="shared" si="8"/>
        <v>130508.68</v>
      </c>
      <c r="H40" s="37">
        <f t="shared" si="8"/>
        <v>385997.27</v>
      </c>
      <c r="I40" s="37" t="e">
        <f t="shared" si="8"/>
        <v>#REF!</v>
      </c>
      <c r="J40" s="37">
        <f t="shared" si="8"/>
        <v>59332.39</v>
      </c>
    </row>
    <row r="41" spans="1:10" ht="28.5" customHeight="1">
      <c r="A41" s="54"/>
      <c r="B41" s="41" t="s">
        <v>2</v>
      </c>
      <c r="C41" s="39"/>
      <c r="D41" s="39"/>
      <c r="E41" s="39">
        <v>7351.4</v>
      </c>
      <c r="F41" s="39">
        <v>11557.01</v>
      </c>
      <c r="G41" s="39">
        <v>0</v>
      </c>
      <c r="H41" s="39">
        <f>E41+F41+G41</f>
        <v>18908.41</v>
      </c>
      <c r="I41" s="39" t="e">
        <f>#REF!-H41</f>
        <v>#REF!</v>
      </c>
      <c r="J41" s="39">
        <v>8172.17</v>
      </c>
    </row>
    <row r="42" spans="1:10" ht="33.75" customHeight="1">
      <c r="A42" s="54"/>
      <c r="B42" s="41" t="s">
        <v>13</v>
      </c>
      <c r="C42" s="39"/>
      <c r="D42" s="39"/>
      <c r="E42" s="39">
        <v>2717.37</v>
      </c>
      <c r="F42" s="39">
        <v>29660.21</v>
      </c>
      <c r="G42" s="39">
        <v>0</v>
      </c>
      <c r="H42" s="39">
        <f>E42+F42+G42</f>
        <v>32377.579999999998</v>
      </c>
      <c r="I42" s="39" t="e">
        <f>#REF!-H42</f>
        <v>#REF!</v>
      </c>
      <c r="J42" s="39">
        <v>0</v>
      </c>
    </row>
    <row r="43" spans="1:10" ht="33.75" customHeight="1">
      <c r="A43" s="54"/>
      <c r="B43" s="41" t="s">
        <v>14</v>
      </c>
      <c r="C43" s="39"/>
      <c r="D43" s="39"/>
      <c r="E43" s="39">
        <v>94129.53</v>
      </c>
      <c r="F43" s="39">
        <v>110073.07</v>
      </c>
      <c r="G43" s="39">
        <v>130508.68</v>
      </c>
      <c r="H43" s="39">
        <f>E43+F43+G43</f>
        <v>334711.28</v>
      </c>
      <c r="I43" s="39" t="e">
        <f>#REF!-H43</f>
        <v>#REF!</v>
      </c>
      <c r="J43" s="39">
        <v>51160.22</v>
      </c>
    </row>
    <row r="44" spans="1:10" ht="37.5" customHeight="1">
      <c r="A44" s="54"/>
      <c r="B44" s="33" t="s">
        <v>17</v>
      </c>
      <c r="C44" s="37">
        <f>C45+C46</f>
        <v>0</v>
      </c>
      <c r="D44" s="37">
        <f>D45+D46</f>
        <v>0</v>
      </c>
      <c r="E44" s="37">
        <f aca="true" t="shared" si="9" ref="E44:J44">E45+E46</f>
        <v>33601.61</v>
      </c>
      <c r="F44" s="37">
        <f t="shared" si="9"/>
        <v>0</v>
      </c>
      <c r="G44" s="37">
        <f t="shared" si="9"/>
        <v>0</v>
      </c>
      <c r="H44" s="37">
        <f t="shared" si="9"/>
        <v>33601.61</v>
      </c>
      <c r="I44" s="37" t="e">
        <f t="shared" si="9"/>
        <v>#REF!</v>
      </c>
      <c r="J44" s="37">
        <f t="shared" si="9"/>
        <v>0</v>
      </c>
    </row>
    <row r="45" spans="1:10" ht="28.5" customHeight="1">
      <c r="A45" s="54"/>
      <c r="B45" s="41" t="s">
        <v>2</v>
      </c>
      <c r="C45" s="39"/>
      <c r="D45" s="39"/>
      <c r="E45" s="39">
        <v>33601.61</v>
      </c>
      <c r="F45" s="39">
        <v>0</v>
      </c>
      <c r="G45" s="39">
        <v>0</v>
      </c>
      <c r="H45" s="39">
        <f>E45+F45+G45</f>
        <v>33601.61</v>
      </c>
      <c r="I45" s="39" t="e">
        <f>#REF!-H45</f>
        <v>#REF!</v>
      </c>
      <c r="J45" s="39">
        <v>0</v>
      </c>
    </row>
    <row r="46" spans="1:10" ht="32.25" customHeight="1">
      <c r="A46" s="54"/>
      <c r="B46" s="41" t="s">
        <v>13</v>
      </c>
      <c r="C46" s="39"/>
      <c r="D46" s="39"/>
      <c r="E46" s="39">
        <v>0</v>
      </c>
      <c r="F46" s="39">
        <v>0</v>
      </c>
      <c r="G46" s="39">
        <v>0</v>
      </c>
      <c r="H46" s="39">
        <f>E46+F46+G46</f>
        <v>0</v>
      </c>
      <c r="I46" s="39" t="e">
        <f>#REF!-H46</f>
        <v>#REF!</v>
      </c>
      <c r="J46" s="39">
        <v>0</v>
      </c>
    </row>
    <row r="47" spans="1:10" ht="40.5" customHeight="1">
      <c r="A47" s="54"/>
      <c r="B47" s="33" t="s">
        <v>19</v>
      </c>
      <c r="C47" s="37">
        <f>C48</f>
        <v>0</v>
      </c>
      <c r="D47" s="37">
        <f>D48</f>
        <v>0</v>
      </c>
      <c r="E47" s="37">
        <f>E48</f>
        <v>5257.94</v>
      </c>
      <c r="F47" s="37">
        <f>F48</f>
        <v>60062.26</v>
      </c>
      <c r="G47" s="37">
        <f>G48</f>
        <v>7587.19</v>
      </c>
      <c r="H47" s="37">
        <f>E47+F47+G47</f>
        <v>72907.39</v>
      </c>
      <c r="I47" s="37" t="e">
        <f>#REF!-H47</f>
        <v>#REF!</v>
      </c>
      <c r="J47" s="37">
        <f>J48</f>
        <v>0</v>
      </c>
    </row>
    <row r="48" spans="1:10" ht="42.75" customHeight="1">
      <c r="A48" s="54"/>
      <c r="B48" s="41" t="s">
        <v>14</v>
      </c>
      <c r="C48" s="39"/>
      <c r="D48" s="39"/>
      <c r="E48" s="39">
        <v>5257.94</v>
      </c>
      <c r="F48" s="39">
        <v>60062.26</v>
      </c>
      <c r="G48" s="39">
        <v>7587.19</v>
      </c>
      <c r="H48" s="39">
        <f>E48+F48+G48</f>
        <v>72907.39</v>
      </c>
      <c r="I48" s="39" t="e">
        <f>#REF!-H48</f>
        <v>#REF!</v>
      </c>
      <c r="J48" s="39">
        <v>0</v>
      </c>
    </row>
    <row r="49" spans="1:10" ht="40.5" customHeight="1">
      <c r="A49" s="54"/>
      <c r="B49" s="33" t="s">
        <v>41</v>
      </c>
      <c r="C49" s="37">
        <f>C50+C51+C52</f>
        <v>0</v>
      </c>
      <c r="D49" s="37">
        <f>D50+D51+D52</f>
        <v>0</v>
      </c>
      <c r="E49" s="37">
        <f aca="true" t="shared" si="10" ref="E49:J49">E50+E51+E52</f>
        <v>0</v>
      </c>
      <c r="F49" s="37">
        <f t="shared" si="10"/>
        <v>0</v>
      </c>
      <c r="G49" s="37">
        <f t="shared" si="10"/>
        <v>828.69</v>
      </c>
      <c r="H49" s="37">
        <f t="shared" si="10"/>
        <v>828.69</v>
      </c>
      <c r="I49" s="37" t="e">
        <f t="shared" si="10"/>
        <v>#REF!</v>
      </c>
      <c r="J49" s="37">
        <f t="shared" si="10"/>
        <v>756.03</v>
      </c>
    </row>
    <row r="50" spans="1:10" ht="42.75" customHeight="1">
      <c r="A50" s="54"/>
      <c r="B50" s="41" t="s">
        <v>2</v>
      </c>
      <c r="C50" s="39"/>
      <c r="D50" s="39"/>
      <c r="E50" s="39">
        <v>0</v>
      </c>
      <c r="F50" s="39">
        <v>0</v>
      </c>
      <c r="G50" s="39">
        <v>0</v>
      </c>
      <c r="H50" s="39">
        <f>E50+F50+G50</f>
        <v>0</v>
      </c>
      <c r="I50" s="39" t="e">
        <f>#REF!-H50</f>
        <v>#REF!</v>
      </c>
      <c r="J50" s="39">
        <v>756.03</v>
      </c>
    </row>
    <row r="51" spans="1:10" ht="42.75" customHeight="1">
      <c r="A51" s="54"/>
      <c r="B51" s="41" t="s">
        <v>13</v>
      </c>
      <c r="C51" s="39"/>
      <c r="D51" s="39"/>
      <c r="E51" s="39">
        <v>0</v>
      </c>
      <c r="F51" s="39">
        <v>0</v>
      </c>
      <c r="G51" s="39">
        <v>504.42</v>
      </c>
      <c r="H51" s="39">
        <f>E51+F51+G51</f>
        <v>504.42</v>
      </c>
      <c r="I51" s="39" t="e">
        <f>#REF!-H51</f>
        <v>#REF!</v>
      </c>
      <c r="J51" s="39">
        <v>0</v>
      </c>
    </row>
    <row r="52" spans="1:10" ht="42.75" customHeight="1">
      <c r="A52" s="54"/>
      <c r="B52" s="41" t="s">
        <v>14</v>
      </c>
      <c r="C52" s="39"/>
      <c r="D52" s="39"/>
      <c r="E52" s="39">
        <v>0</v>
      </c>
      <c r="F52" s="39">
        <v>0</v>
      </c>
      <c r="G52" s="39">
        <v>324.27</v>
      </c>
      <c r="H52" s="39">
        <f>E52+F52+G52</f>
        <v>324.27</v>
      </c>
      <c r="I52" s="39" t="e">
        <f>#REF!-H52</f>
        <v>#REF!</v>
      </c>
      <c r="J52" s="39">
        <v>0</v>
      </c>
    </row>
    <row r="53" spans="1:10" ht="28.5" customHeight="1">
      <c r="A53" s="55"/>
      <c r="B53" s="33" t="s">
        <v>7</v>
      </c>
      <c r="C53" s="37">
        <f>C44+C40+C47+C49</f>
        <v>0</v>
      </c>
      <c r="D53" s="37">
        <f>D44+D40+D47+D49</f>
        <v>0</v>
      </c>
      <c r="E53" s="37">
        <f aca="true" t="shared" si="11" ref="E53:J53">E44+E40+E47+E49</f>
        <v>143057.85</v>
      </c>
      <c r="F53" s="37">
        <f t="shared" si="11"/>
        <v>211352.55000000002</v>
      </c>
      <c r="G53" s="37">
        <f t="shared" si="11"/>
        <v>138924.56</v>
      </c>
      <c r="H53" s="37">
        <f t="shared" si="11"/>
        <v>493334.96</v>
      </c>
      <c r="I53" s="37" t="e">
        <f t="shared" si="11"/>
        <v>#REF!</v>
      </c>
      <c r="J53" s="37">
        <f t="shared" si="11"/>
        <v>60088.42</v>
      </c>
    </row>
    <row r="54" spans="1:10" ht="28.5" customHeight="1">
      <c r="A54" s="53" t="s">
        <v>168</v>
      </c>
      <c r="B54" s="41" t="s">
        <v>15</v>
      </c>
      <c r="C54" s="39"/>
      <c r="D54" s="39"/>
      <c r="E54" s="39">
        <v>2258719.01</v>
      </c>
      <c r="F54" s="39">
        <v>3418661.05</v>
      </c>
      <c r="G54" s="39">
        <v>639622.98</v>
      </c>
      <c r="H54" s="39">
        <f aca="true" t="shared" si="12" ref="H54:H59">E54+F54+G54</f>
        <v>6317003.039999999</v>
      </c>
      <c r="I54" s="39" t="e">
        <f>#REF!-H54</f>
        <v>#REF!</v>
      </c>
      <c r="J54" s="39">
        <v>815604.41</v>
      </c>
    </row>
    <row r="55" spans="1:10" ht="28.5" customHeight="1">
      <c r="A55" s="54"/>
      <c r="B55" s="41" t="s">
        <v>16</v>
      </c>
      <c r="C55" s="39">
        <v>21057.48</v>
      </c>
      <c r="D55" s="39">
        <f>4913.41+16144.07</f>
        <v>21057.48</v>
      </c>
      <c r="E55" s="39">
        <v>4297756.78</v>
      </c>
      <c r="F55" s="39">
        <v>0</v>
      </c>
      <c r="G55" s="39">
        <v>2001907.89</v>
      </c>
      <c r="H55" s="39">
        <f t="shared" si="12"/>
        <v>6299664.67</v>
      </c>
      <c r="I55" s="39" t="e">
        <f>#REF!-H55</f>
        <v>#REF!</v>
      </c>
      <c r="J55" s="39">
        <v>0</v>
      </c>
    </row>
    <row r="56" spans="1:10" ht="28.5" customHeight="1">
      <c r="A56" s="54"/>
      <c r="B56" s="41" t="s">
        <v>17</v>
      </c>
      <c r="C56" s="39">
        <v>6633.37</v>
      </c>
      <c r="D56" s="39">
        <v>6633.37</v>
      </c>
      <c r="E56" s="39">
        <v>2125730.57</v>
      </c>
      <c r="F56" s="39">
        <v>0</v>
      </c>
      <c r="G56" s="39">
        <v>0</v>
      </c>
      <c r="H56" s="39">
        <f t="shared" si="12"/>
        <v>2125730.57</v>
      </c>
      <c r="I56" s="39" t="e">
        <f>#REF!-H56</f>
        <v>#REF!</v>
      </c>
      <c r="J56" s="39">
        <v>0</v>
      </c>
    </row>
    <row r="57" spans="1:10" ht="28.5" customHeight="1">
      <c r="A57" s="54"/>
      <c r="B57" s="41" t="s">
        <v>10</v>
      </c>
      <c r="C57" s="39"/>
      <c r="D57" s="39"/>
      <c r="E57" s="39">
        <v>830118.04</v>
      </c>
      <c r="F57" s="39">
        <v>258072.24</v>
      </c>
      <c r="G57" s="39">
        <v>0</v>
      </c>
      <c r="H57" s="39">
        <f t="shared" si="12"/>
        <v>1088190.28</v>
      </c>
      <c r="I57" s="39" t="e">
        <f>#REF!-H57</f>
        <v>#REF!</v>
      </c>
      <c r="J57" s="39">
        <v>4932.47</v>
      </c>
    </row>
    <row r="58" spans="1:10" ht="28.5" customHeight="1">
      <c r="A58" s="54"/>
      <c r="B58" s="41" t="s">
        <v>18</v>
      </c>
      <c r="C58" s="39"/>
      <c r="D58" s="39"/>
      <c r="E58" s="39">
        <v>350374.95</v>
      </c>
      <c r="F58" s="39">
        <v>0</v>
      </c>
      <c r="G58" s="39">
        <v>24221.28</v>
      </c>
      <c r="H58" s="39">
        <f t="shared" si="12"/>
        <v>374596.23</v>
      </c>
      <c r="I58" s="39" t="e">
        <f>#REF!-H58</f>
        <v>#REF!</v>
      </c>
      <c r="J58" s="39">
        <v>0</v>
      </c>
    </row>
    <row r="59" spans="1:10" ht="32.25" customHeight="1">
      <c r="A59" s="54"/>
      <c r="B59" s="41" t="s">
        <v>50</v>
      </c>
      <c r="C59" s="39"/>
      <c r="D59" s="39"/>
      <c r="E59" s="39">
        <v>0</v>
      </c>
      <c r="F59" s="39">
        <v>0</v>
      </c>
      <c r="G59" s="39">
        <v>54532.81</v>
      </c>
      <c r="H59" s="39">
        <f t="shared" si="12"/>
        <v>54532.81</v>
      </c>
      <c r="I59" s="39" t="e">
        <f>#REF!-H59</f>
        <v>#REF!</v>
      </c>
      <c r="J59" s="39">
        <v>0</v>
      </c>
    </row>
    <row r="60" spans="1:10" ht="46.5" customHeight="1">
      <c r="A60" s="55"/>
      <c r="B60" s="33" t="s">
        <v>7</v>
      </c>
      <c r="C60" s="42">
        <f>C59+C58+C57+C56+C55+C54</f>
        <v>27690.85</v>
      </c>
      <c r="D60" s="42">
        <f>D59+D58+D57+D56+D55+D54</f>
        <v>27690.85</v>
      </c>
      <c r="E60" s="42">
        <f aca="true" t="shared" si="13" ref="E60:J60">E59+E58+E57+E56+E55+E54</f>
        <v>9862699.35</v>
      </c>
      <c r="F60" s="42">
        <f t="shared" si="13"/>
        <v>3676733.29</v>
      </c>
      <c r="G60" s="42">
        <f t="shared" si="13"/>
        <v>2720284.96</v>
      </c>
      <c r="H60" s="42">
        <f t="shared" si="13"/>
        <v>16259717.599999998</v>
      </c>
      <c r="I60" s="42" t="e">
        <f t="shared" si="13"/>
        <v>#REF!</v>
      </c>
      <c r="J60" s="42">
        <f t="shared" si="13"/>
        <v>820536.88</v>
      </c>
    </row>
    <row r="61" spans="1:10" ht="32.25" customHeight="1">
      <c r="A61" s="53" t="s">
        <v>169</v>
      </c>
      <c r="B61" s="41" t="s">
        <v>19</v>
      </c>
      <c r="C61" s="39">
        <v>12164.95</v>
      </c>
      <c r="D61" s="39">
        <f>1866.78+10298.17</f>
        <v>12164.95</v>
      </c>
      <c r="E61" s="39">
        <v>10403552.04</v>
      </c>
      <c r="F61" s="39">
        <v>3921145.37</v>
      </c>
      <c r="G61" s="39">
        <v>2071427.05</v>
      </c>
      <c r="H61" s="39">
        <f aca="true" t="shared" si="14" ref="H61:H79">E61+F61+G61</f>
        <v>16396124.46</v>
      </c>
      <c r="I61" s="39" t="e">
        <f>#REF!-H61</f>
        <v>#REF!</v>
      </c>
      <c r="J61" s="39">
        <v>178696.24</v>
      </c>
    </row>
    <row r="62" spans="1:10" ht="28.5" customHeight="1">
      <c r="A62" s="54"/>
      <c r="B62" s="41" t="s">
        <v>16</v>
      </c>
      <c r="C62" s="39">
        <v>87184.28</v>
      </c>
      <c r="D62" s="39">
        <f>15365.21+46624.33+25194.74</f>
        <v>87184.28</v>
      </c>
      <c r="E62" s="43">
        <v>850143.27</v>
      </c>
      <c r="F62" s="43">
        <v>964258.4500000001</v>
      </c>
      <c r="G62" s="39">
        <v>629056.43</v>
      </c>
      <c r="H62" s="39">
        <f t="shared" si="14"/>
        <v>2443458.1500000004</v>
      </c>
      <c r="I62" s="39" t="e">
        <f>#REF!-H62</f>
        <v>#REF!</v>
      </c>
      <c r="J62" s="39">
        <v>577269.5399999999</v>
      </c>
    </row>
    <row r="63" spans="1:10" ht="28.5" customHeight="1">
      <c r="A63" s="54"/>
      <c r="B63" s="41" t="s">
        <v>20</v>
      </c>
      <c r="C63" s="39"/>
      <c r="D63" s="39"/>
      <c r="E63" s="39">
        <v>27941.42</v>
      </c>
      <c r="F63" s="39">
        <v>157526.49</v>
      </c>
      <c r="G63" s="39">
        <v>70324.58</v>
      </c>
      <c r="H63" s="39">
        <f t="shared" si="14"/>
        <v>255792.49</v>
      </c>
      <c r="I63" s="39" t="e">
        <f>#REF!-H63</f>
        <v>#REF!</v>
      </c>
      <c r="J63" s="39">
        <v>0</v>
      </c>
    </row>
    <row r="64" spans="1:10" ht="28.5" customHeight="1">
      <c r="A64" s="54"/>
      <c r="B64" s="41" t="s">
        <v>15</v>
      </c>
      <c r="C64" s="39"/>
      <c r="D64" s="39"/>
      <c r="E64" s="44">
        <v>1074570.76</v>
      </c>
      <c r="F64" s="39">
        <v>1264814.86</v>
      </c>
      <c r="G64" s="39">
        <v>686237.26</v>
      </c>
      <c r="H64" s="39">
        <f t="shared" si="14"/>
        <v>3025622.88</v>
      </c>
      <c r="I64" s="39" t="e">
        <f>#REF!-H64</f>
        <v>#REF!</v>
      </c>
      <c r="J64" s="39">
        <v>364648.72</v>
      </c>
    </row>
    <row r="65" spans="1:10" ht="28.5" customHeight="1">
      <c r="A65" s="54"/>
      <c r="B65" s="41" t="s">
        <v>21</v>
      </c>
      <c r="C65" s="39"/>
      <c r="D65" s="39"/>
      <c r="E65" s="39">
        <v>82129.78</v>
      </c>
      <c r="F65" s="39">
        <v>259832.73</v>
      </c>
      <c r="G65" s="39">
        <v>138293.63</v>
      </c>
      <c r="H65" s="39">
        <f t="shared" si="14"/>
        <v>480256.14</v>
      </c>
      <c r="I65" s="39" t="e">
        <f>#REF!-H65</f>
        <v>#REF!</v>
      </c>
      <c r="J65" s="39">
        <v>34802.63</v>
      </c>
    </row>
    <row r="66" spans="1:10" ht="28.5" customHeight="1">
      <c r="A66" s="54"/>
      <c r="B66" s="41" t="s">
        <v>11</v>
      </c>
      <c r="C66" s="39">
        <v>4901.95</v>
      </c>
      <c r="D66" s="39">
        <f>3019.17+1882.78</f>
        <v>4901.95</v>
      </c>
      <c r="E66" s="39">
        <v>2939585.6</v>
      </c>
      <c r="F66" s="39">
        <v>2151162.26</v>
      </c>
      <c r="G66" s="39">
        <v>4398235.19</v>
      </c>
      <c r="H66" s="39">
        <f t="shared" si="14"/>
        <v>9488983.05</v>
      </c>
      <c r="I66" s="39" t="e">
        <f>#REF!-H66</f>
        <v>#REF!</v>
      </c>
      <c r="J66" s="39">
        <v>1314553.23</v>
      </c>
    </row>
    <row r="67" spans="1:10" ht="28.5" customHeight="1">
      <c r="A67" s="54"/>
      <c r="B67" s="41" t="s">
        <v>34</v>
      </c>
      <c r="C67" s="39"/>
      <c r="D67" s="39"/>
      <c r="E67" s="39">
        <v>24820.86</v>
      </c>
      <c r="F67" s="39">
        <v>22658.76</v>
      </c>
      <c r="G67" s="39">
        <v>89559.95</v>
      </c>
      <c r="H67" s="39">
        <f t="shared" si="14"/>
        <v>137039.57</v>
      </c>
      <c r="I67" s="39" t="e">
        <f>#REF!-H67</f>
        <v>#REF!</v>
      </c>
      <c r="J67" s="39">
        <v>11950.81</v>
      </c>
    </row>
    <row r="68" spans="1:10" ht="28.5" customHeight="1">
      <c r="A68" s="54"/>
      <c r="B68" s="41" t="s">
        <v>23</v>
      </c>
      <c r="C68" s="39"/>
      <c r="D68" s="39"/>
      <c r="E68" s="39">
        <v>123829.15</v>
      </c>
      <c r="F68" s="39">
        <v>501216.07</v>
      </c>
      <c r="G68" s="39">
        <v>24277.14</v>
      </c>
      <c r="H68" s="39">
        <f t="shared" si="14"/>
        <v>649322.36</v>
      </c>
      <c r="I68" s="39" t="e">
        <f>#REF!-H68</f>
        <v>#REF!</v>
      </c>
      <c r="J68" s="39">
        <v>165915.75</v>
      </c>
    </row>
    <row r="69" spans="1:10" ht="28.5" customHeight="1">
      <c r="A69" s="54"/>
      <c r="B69" s="41" t="s">
        <v>10</v>
      </c>
      <c r="C69" s="39">
        <v>258606.93</v>
      </c>
      <c r="D69" s="39">
        <f>64407.19+194199.74</f>
        <v>258606.93</v>
      </c>
      <c r="E69" s="45">
        <v>7780331.06</v>
      </c>
      <c r="F69" s="39">
        <v>5368286.78</v>
      </c>
      <c r="G69" s="39">
        <v>1529846.5</v>
      </c>
      <c r="H69" s="39">
        <f t="shared" si="14"/>
        <v>14678464.34</v>
      </c>
      <c r="I69" s="39" t="e">
        <f>#REF!-H69</f>
        <v>#REF!</v>
      </c>
      <c r="J69" s="39">
        <v>2439301.15</v>
      </c>
    </row>
    <row r="70" spans="1:10" ht="28.5" customHeight="1">
      <c r="A70" s="54"/>
      <c r="B70" s="41" t="s">
        <v>24</v>
      </c>
      <c r="C70" s="39"/>
      <c r="D70" s="39"/>
      <c r="E70" s="39">
        <v>219532.75</v>
      </c>
      <c r="F70" s="39">
        <v>2426.41</v>
      </c>
      <c r="G70" s="39">
        <v>393100.11</v>
      </c>
      <c r="H70" s="39">
        <f t="shared" si="14"/>
        <v>615059.27</v>
      </c>
      <c r="I70" s="39" t="e">
        <f>#REF!-H70</f>
        <v>#REF!</v>
      </c>
      <c r="J70" s="39">
        <v>428480.63</v>
      </c>
    </row>
    <row r="71" spans="1:10" ht="28.5" customHeight="1">
      <c r="A71" s="54"/>
      <c r="B71" s="41" t="s">
        <v>25</v>
      </c>
      <c r="C71" s="39"/>
      <c r="D71" s="39"/>
      <c r="E71" s="39">
        <v>580020.66</v>
      </c>
      <c r="F71" s="39">
        <v>632086.56</v>
      </c>
      <c r="G71" s="39">
        <v>515001.7</v>
      </c>
      <c r="H71" s="39">
        <f t="shared" si="14"/>
        <v>1727108.9200000002</v>
      </c>
      <c r="I71" s="39" t="e">
        <f>#REF!-H71</f>
        <v>#REF!</v>
      </c>
      <c r="J71" s="39">
        <v>305586.04</v>
      </c>
    </row>
    <row r="72" spans="1:10" ht="28.5" customHeight="1">
      <c r="A72" s="54"/>
      <c r="B72" s="41" t="s">
        <v>26</v>
      </c>
      <c r="C72" s="39">
        <v>9756.12</v>
      </c>
      <c r="D72" s="39">
        <v>9756.12</v>
      </c>
      <c r="E72" s="39">
        <v>655529.97</v>
      </c>
      <c r="F72" s="39">
        <v>727524.72</v>
      </c>
      <c r="G72" s="39">
        <v>1248072.65</v>
      </c>
      <c r="H72" s="39">
        <f t="shared" si="14"/>
        <v>2631127.34</v>
      </c>
      <c r="I72" s="39" t="e">
        <f>#REF!-H72</f>
        <v>#REF!</v>
      </c>
      <c r="J72" s="39">
        <v>521704.2</v>
      </c>
    </row>
    <row r="73" spans="1:10" ht="28.5" customHeight="1">
      <c r="A73" s="54"/>
      <c r="B73" s="41" t="s">
        <v>17</v>
      </c>
      <c r="C73" s="39">
        <v>3642.94</v>
      </c>
      <c r="D73" s="39">
        <f>2431.4+1211.54</f>
        <v>3642.94</v>
      </c>
      <c r="E73" s="39">
        <v>1187533.27</v>
      </c>
      <c r="F73" s="39">
        <v>726987.82</v>
      </c>
      <c r="G73" s="39">
        <v>1357760.98</v>
      </c>
      <c r="H73" s="39">
        <f t="shared" si="14"/>
        <v>3272282.07</v>
      </c>
      <c r="I73" s="39" t="e">
        <f>#REF!-H73</f>
        <v>#REF!</v>
      </c>
      <c r="J73" s="39">
        <v>655303.11</v>
      </c>
    </row>
    <row r="74" spans="1:10" ht="28.5" customHeight="1">
      <c r="A74" s="54"/>
      <c r="B74" s="41" t="s">
        <v>27</v>
      </c>
      <c r="C74" s="39"/>
      <c r="D74" s="39"/>
      <c r="E74" s="39">
        <v>243417.03</v>
      </c>
      <c r="F74" s="39">
        <v>257346.72</v>
      </c>
      <c r="G74" s="39">
        <v>595488.55</v>
      </c>
      <c r="H74" s="39">
        <f t="shared" si="14"/>
        <v>1096252.3</v>
      </c>
      <c r="I74" s="39" t="e">
        <f>#REF!-H74</f>
        <v>#REF!</v>
      </c>
      <c r="J74" s="39">
        <v>241821.23</v>
      </c>
    </row>
    <row r="75" spans="1:10" ht="28.5" customHeight="1">
      <c r="A75" s="54"/>
      <c r="B75" s="41" t="s">
        <v>28</v>
      </c>
      <c r="C75" s="39">
        <v>171.52</v>
      </c>
      <c r="D75" s="39">
        <f>85.76+85.76</f>
        <v>171.52</v>
      </c>
      <c r="E75" s="39">
        <v>1209692.94</v>
      </c>
      <c r="F75" s="39">
        <v>1473476.66</v>
      </c>
      <c r="G75" s="39">
        <v>1147365.51</v>
      </c>
      <c r="H75" s="39">
        <f t="shared" si="14"/>
        <v>3830535.1099999994</v>
      </c>
      <c r="I75" s="39" t="e">
        <f>#REF!-H75</f>
        <v>#REF!</v>
      </c>
      <c r="J75" s="39">
        <v>355045.17</v>
      </c>
    </row>
    <row r="76" spans="1:10" ht="27.75" customHeight="1">
      <c r="A76" s="54"/>
      <c r="B76" s="41" t="s">
        <v>29</v>
      </c>
      <c r="C76" s="39"/>
      <c r="D76" s="39"/>
      <c r="E76" s="39">
        <v>83655.62</v>
      </c>
      <c r="F76" s="39">
        <v>8930.37</v>
      </c>
      <c r="G76" s="39">
        <v>136150.16</v>
      </c>
      <c r="H76" s="39">
        <f t="shared" si="14"/>
        <v>228736.15</v>
      </c>
      <c r="I76" s="39" t="e">
        <f>#REF!-H76</f>
        <v>#REF!</v>
      </c>
      <c r="J76" s="39">
        <v>0</v>
      </c>
    </row>
    <row r="77" spans="1:10" ht="43.5" customHeight="1">
      <c r="A77" s="54"/>
      <c r="B77" s="41" t="s">
        <v>30</v>
      </c>
      <c r="C77" s="39"/>
      <c r="D77" s="39"/>
      <c r="E77" s="39">
        <v>269361.16</v>
      </c>
      <c r="F77" s="39">
        <v>0</v>
      </c>
      <c r="G77" s="39">
        <v>0</v>
      </c>
      <c r="H77" s="39">
        <f t="shared" si="14"/>
        <v>269361.16</v>
      </c>
      <c r="I77" s="39" t="e">
        <f>#REF!-H77</f>
        <v>#REF!</v>
      </c>
      <c r="J77" s="39">
        <v>0</v>
      </c>
    </row>
    <row r="78" spans="1:10" ht="33.75" customHeight="1">
      <c r="A78" s="54"/>
      <c r="B78" s="41" t="s">
        <v>31</v>
      </c>
      <c r="C78" s="39"/>
      <c r="D78" s="39"/>
      <c r="E78" s="39">
        <v>94676.09</v>
      </c>
      <c r="F78" s="39">
        <v>418974.1</v>
      </c>
      <c r="G78" s="39">
        <v>17131.75</v>
      </c>
      <c r="H78" s="39">
        <f t="shared" si="14"/>
        <v>530781.94</v>
      </c>
      <c r="I78" s="39" t="e">
        <f>#REF!-H78</f>
        <v>#REF!</v>
      </c>
      <c r="J78" s="39">
        <v>94880.03</v>
      </c>
    </row>
    <row r="79" spans="1:10" ht="27.75" customHeight="1">
      <c r="A79" s="54"/>
      <c r="B79" s="41" t="s">
        <v>41</v>
      </c>
      <c r="C79" s="39"/>
      <c r="D79" s="39"/>
      <c r="E79" s="39">
        <v>970574.23</v>
      </c>
      <c r="F79" s="39">
        <v>2305825.43</v>
      </c>
      <c r="G79" s="39">
        <v>916862.41</v>
      </c>
      <c r="H79" s="39">
        <f t="shared" si="14"/>
        <v>4193262.0700000003</v>
      </c>
      <c r="I79" s="39" t="e">
        <f>#REF!-H79</f>
        <v>#REF!</v>
      </c>
      <c r="J79" s="39">
        <v>492347.49</v>
      </c>
    </row>
    <row r="80" spans="1:10" ht="30" customHeight="1">
      <c r="A80" s="54"/>
      <c r="B80" s="41" t="s">
        <v>45</v>
      </c>
      <c r="C80" s="39"/>
      <c r="D80" s="39"/>
      <c r="E80" s="39">
        <v>585208.52</v>
      </c>
      <c r="F80" s="37">
        <v>624853.47</v>
      </c>
      <c r="G80" s="39">
        <v>796340.54</v>
      </c>
      <c r="H80" s="39">
        <f aca="true" t="shared" si="15" ref="H80:H86">E80+F80+G80</f>
        <v>2006402.53</v>
      </c>
      <c r="I80" s="39" t="e">
        <f>#REF!-H80</f>
        <v>#REF!</v>
      </c>
      <c r="J80" s="39">
        <v>470039.49</v>
      </c>
    </row>
    <row r="81" spans="1:10" ht="30" customHeight="1">
      <c r="A81" s="54"/>
      <c r="B81" s="41" t="s">
        <v>61</v>
      </c>
      <c r="C81" s="39"/>
      <c r="D81" s="39"/>
      <c r="E81" s="39">
        <v>0</v>
      </c>
      <c r="F81" s="39">
        <v>39087.67</v>
      </c>
      <c r="G81" s="39">
        <v>1942.38</v>
      </c>
      <c r="H81" s="39">
        <f t="shared" si="15"/>
        <v>41030.049999999996</v>
      </c>
      <c r="I81" s="39" t="e">
        <f>#REF!-H81</f>
        <v>#REF!</v>
      </c>
      <c r="J81" s="39">
        <v>3575.64</v>
      </c>
    </row>
    <row r="82" spans="1:10" ht="30" customHeight="1">
      <c r="A82" s="54"/>
      <c r="B82" s="41" t="s">
        <v>52</v>
      </c>
      <c r="C82" s="39"/>
      <c r="D82" s="39"/>
      <c r="E82" s="39">
        <v>210578.11</v>
      </c>
      <c r="F82" s="39">
        <v>421352.02</v>
      </c>
      <c r="G82" s="39">
        <v>563692.19</v>
      </c>
      <c r="H82" s="39">
        <f t="shared" si="15"/>
        <v>1195622.3199999998</v>
      </c>
      <c r="I82" s="39" t="e">
        <f>#REF!-H82</f>
        <v>#REF!</v>
      </c>
      <c r="J82" s="39">
        <v>345142.75</v>
      </c>
    </row>
    <row r="83" spans="1:10" ht="30" customHeight="1">
      <c r="A83" s="54"/>
      <c r="B83" s="41" t="s">
        <v>47</v>
      </c>
      <c r="C83" s="39">
        <v>1058.76</v>
      </c>
      <c r="D83" s="39">
        <f>705.84+352.92</f>
        <v>1058.76</v>
      </c>
      <c r="E83" s="39">
        <v>51687.280000000006</v>
      </c>
      <c r="F83" s="39">
        <v>7745.59</v>
      </c>
      <c r="G83" s="39">
        <v>243562.45</v>
      </c>
      <c r="H83" s="39">
        <f t="shared" si="15"/>
        <v>302995.32</v>
      </c>
      <c r="I83" s="39" t="e">
        <f>#REF!-H83</f>
        <v>#REF!</v>
      </c>
      <c r="J83" s="39">
        <v>25719.41</v>
      </c>
    </row>
    <row r="84" spans="1:10" ht="30" customHeight="1">
      <c r="A84" s="54"/>
      <c r="B84" s="41" t="s">
        <v>54</v>
      </c>
      <c r="C84" s="39"/>
      <c r="D84" s="39"/>
      <c r="E84" s="39">
        <v>0</v>
      </c>
      <c r="F84" s="39">
        <v>0</v>
      </c>
      <c r="G84" s="39">
        <v>0</v>
      </c>
      <c r="H84" s="39">
        <f t="shared" si="15"/>
        <v>0</v>
      </c>
      <c r="I84" s="39" t="e">
        <f>#REF!-H84</f>
        <v>#REF!</v>
      </c>
      <c r="J84" s="39">
        <v>0</v>
      </c>
    </row>
    <row r="85" spans="1:10" ht="30" customHeight="1">
      <c r="A85" s="54"/>
      <c r="B85" s="41" t="s">
        <v>55</v>
      </c>
      <c r="C85" s="39"/>
      <c r="D85" s="39"/>
      <c r="E85" s="39">
        <v>39616.9</v>
      </c>
      <c r="F85" s="39">
        <v>90062.93</v>
      </c>
      <c r="G85" s="39">
        <v>85807.38</v>
      </c>
      <c r="H85" s="39">
        <f t="shared" si="15"/>
        <v>215487.21</v>
      </c>
      <c r="I85" s="39" t="e">
        <f>#REF!-H85</f>
        <v>#REF!</v>
      </c>
      <c r="J85" s="39">
        <v>103722.92</v>
      </c>
    </row>
    <row r="86" spans="1:10" ht="30" customHeight="1">
      <c r="A86" s="54"/>
      <c r="B86" s="41" t="s">
        <v>56</v>
      </c>
      <c r="C86" s="39"/>
      <c r="D86" s="39"/>
      <c r="E86" s="39">
        <v>152989.85</v>
      </c>
      <c r="F86" s="39">
        <v>251939.9</v>
      </c>
      <c r="G86" s="39">
        <v>494642.75</v>
      </c>
      <c r="H86" s="39">
        <f t="shared" si="15"/>
        <v>899572.5</v>
      </c>
      <c r="I86" s="39" t="e">
        <f>#REF!-H86</f>
        <v>#REF!</v>
      </c>
      <c r="J86" s="39">
        <v>116726.22</v>
      </c>
    </row>
    <row r="87" spans="1:10" ht="32.25" customHeight="1">
      <c r="A87" s="54"/>
      <c r="B87" s="41" t="s">
        <v>59</v>
      </c>
      <c r="C87" s="39"/>
      <c r="D87" s="39"/>
      <c r="E87" s="39">
        <v>209926.53</v>
      </c>
      <c r="F87" s="39">
        <v>15991.1</v>
      </c>
      <c r="G87" s="39">
        <v>112096.55</v>
      </c>
      <c r="H87" s="39">
        <f aca="true" t="shared" si="16" ref="H87:H92">E87+F87+G87</f>
        <v>338014.18</v>
      </c>
      <c r="I87" s="39" t="e">
        <f>#REF!-H87</f>
        <v>#REF!</v>
      </c>
      <c r="J87" s="39">
        <v>67190.42</v>
      </c>
    </row>
    <row r="88" spans="1:10" ht="28.5" customHeight="1">
      <c r="A88" s="54"/>
      <c r="B88" s="41" t="s">
        <v>64</v>
      </c>
      <c r="C88" s="39"/>
      <c r="D88" s="39"/>
      <c r="E88" s="39">
        <v>329716.76</v>
      </c>
      <c r="F88" s="39">
        <v>112351.05</v>
      </c>
      <c r="G88" s="39">
        <v>170995.78</v>
      </c>
      <c r="H88" s="39">
        <f t="shared" si="16"/>
        <v>613063.59</v>
      </c>
      <c r="I88" s="39" t="e">
        <f>#REF!-H88</f>
        <v>#REF!</v>
      </c>
      <c r="J88" s="39">
        <v>0</v>
      </c>
    </row>
    <row r="89" spans="1:10" ht="28.5" customHeight="1">
      <c r="A89" s="54"/>
      <c r="B89" s="41" t="s">
        <v>65</v>
      </c>
      <c r="C89" s="39">
        <v>16739.46</v>
      </c>
      <c r="D89" s="39">
        <f>11411.19+5328.27</f>
        <v>16739.46</v>
      </c>
      <c r="E89" s="39">
        <v>530707.37</v>
      </c>
      <c r="F89" s="39">
        <v>413992.09</v>
      </c>
      <c r="G89" s="39">
        <v>248252.96</v>
      </c>
      <c r="H89" s="39">
        <f t="shared" si="16"/>
        <v>1192952.42</v>
      </c>
      <c r="I89" s="39" t="e">
        <f>#REF!-H89</f>
        <v>#REF!</v>
      </c>
      <c r="J89" s="39">
        <v>466540.94</v>
      </c>
    </row>
    <row r="90" spans="1:10" ht="28.5" customHeight="1">
      <c r="A90" s="54"/>
      <c r="B90" s="41" t="s">
        <v>67</v>
      </c>
      <c r="C90" s="39"/>
      <c r="D90" s="39"/>
      <c r="E90" s="39">
        <v>802553.5</v>
      </c>
      <c r="F90" s="39">
        <v>610763.25</v>
      </c>
      <c r="G90" s="39">
        <v>559057.97</v>
      </c>
      <c r="H90" s="39">
        <f t="shared" si="16"/>
        <v>1972374.72</v>
      </c>
      <c r="I90" s="39" t="e">
        <f>#REF!-H90</f>
        <v>#REF!</v>
      </c>
      <c r="J90" s="39">
        <v>408164.39</v>
      </c>
    </row>
    <row r="91" spans="1:10" ht="28.5" customHeight="1">
      <c r="A91" s="54"/>
      <c r="B91" s="41" t="s">
        <v>68</v>
      </c>
      <c r="C91" s="39"/>
      <c r="D91" s="39"/>
      <c r="E91" s="39">
        <v>330988.24</v>
      </c>
      <c r="F91" s="39">
        <v>345834.67</v>
      </c>
      <c r="G91" s="39">
        <v>321354.24</v>
      </c>
      <c r="H91" s="39">
        <f t="shared" si="16"/>
        <v>998177.1499999999</v>
      </c>
      <c r="I91" s="39" t="e">
        <f>#REF!-H91</f>
        <v>#REF!</v>
      </c>
      <c r="J91" s="39">
        <v>278706.39</v>
      </c>
    </row>
    <row r="92" spans="1:10" ht="32.25" customHeight="1">
      <c r="A92" s="54"/>
      <c r="B92" s="41" t="s">
        <v>69</v>
      </c>
      <c r="C92" s="39"/>
      <c r="D92" s="39"/>
      <c r="E92" s="39">
        <v>311137.45</v>
      </c>
      <c r="F92" s="39">
        <v>137913.76</v>
      </c>
      <c r="G92" s="39">
        <v>457427.58</v>
      </c>
      <c r="H92" s="39">
        <f t="shared" si="16"/>
        <v>906478.79</v>
      </c>
      <c r="I92" s="39" t="e">
        <f>#REF!-H92</f>
        <v>#REF!</v>
      </c>
      <c r="J92" s="39">
        <v>175410.34</v>
      </c>
    </row>
    <row r="93" spans="1:10" ht="32.25" customHeight="1">
      <c r="A93" s="54"/>
      <c r="B93" s="41" t="s">
        <v>75</v>
      </c>
      <c r="C93" s="39"/>
      <c r="D93" s="39"/>
      <c r="E93" s="39">
        <v>83812.98</v>
      </c>
      <c r="F93" s="39">
        <v>114857.03</v>
      </c>
      <c r="G93" s="39">
        <v>187899.16</v>
      </c>
      <c r="H93" s="39">
        <f>E93+F93+G93</f>
        <v>386569.17000000004</v>
      </c>
      <c r="I93" s="39" t="e">
        <f>#REF!-H93</f>
        <v>#REF!</v>
      </c>
      <c r="J93" s="39">
        <v>88204.61</v>
      </c>
    </row>
    <row r="94" spans="1:10" ht="33" customHeight="1">
      <c r="A94" s="55"/>
      <c r="B94" s="33" t="s">
        <v>7</v>
      </c>
      <c r="C94" s="42">
        <f>C61+C62+C63+C64+C65+C66+C67+C68+C69+C70+C71+C72+C73+C74+C75+C76+C77+C78+C79+C80+C81+C82+C83+C84+C85+C86+C87+C88+C89+C90+C91+C92+C93</f>
        <v>394226.91000000003</v>
      </c>
      <c r="D94" s="42">
        <f>D61+D62+D63+D64+D65+D66+D67+D68+D69+D70+D71+D72+D73+D74+D75+D76+D77+D78+D79+D80+D81+D82+D83+D84+D85+D86+D87+D88+D89+D90+D91+D92+D93</f>
        <v>394226.91000000003</v>
      </c>
      <c r="E94" s="42">
        <f aca="true" t="shared" si="17" ref="E94:J94">E61+E62+E63+E64+E65+E66+E67+E68+E69+E70+E71+E72+E73+E74+E75+E76+E77+E78+E79+E80+E81+E82+E83+E84+E85+E86+E87+E88+E89+E90+E91+E92+E93</f>
        <v>32459821.150000002</v>
      </c>
      <c r="F94" s="42">
        <f t="shared" si="17"/>
        <v>24351225.090000007</v>
      </c>
      <c r="G94" s="42">
        <f t="shared" si="17"/>
        <v>20207263.479999997</v>
      </c>
      <c r="H94" s="42">
        <f t="shared" si="17"/>
        <v>77018309.71999998</v>
      </c>
      <c r="I94" s="42" t="e">
        <f t="shared" si="17"/>
        <v>#REF!</v>
      </c>
      <c r="J94" s="42">
        <f t="shared" si="17"/>
        <v>10731449.490000002</v>
      </c>
    </row>
    <row r="95" spans="1:10" ht="43.5" customHeight="1">
      <c r="A95" s="56" t="s">
        <v>70</v>
      </c>
      <c r="B95" s="33" t="s">
        <v>10</v>
      </c>
      <c r="C95" s="42">
        <f aca="true" t="shared" si="18" ref="C95:J95">C96</f>
        <v>0</v>
      </c>
      <c r="D95" s="42">
        <f t="shared" si="18"/>
        <v>0</v>
      </c>
      <c r="E95" s="42">
        <f t="shared" si="18"/>
        <v>1488857.4</v>
      </c>
      <c r="F95" s="42">
        <f t="shared" si="18"/>
        <v>0</v>
      </c>
      <c r="G95" s="42">
        <f t="shared" si="18"/>
        <v>2977714.8</v>
      </c>
      <c r="H95" s="42">
        <f t="shared" si="18"/>
        <v>4466572.199999999</v>
      </c>
      <c r="I95" s="42" t="e">
        <f t="shared" si="18"/>
        <v>#REF!</v>
      </c>
      <c r="J95" s="42">
        <f t="shared" si="18"/>
        <v>0</v>
      </c>
    </row>
    <row r="96" spans="1:10" ht="33" customHeight="1">
      <c r="A96" s="57"/>
      <c r="B96" s="41" t="s">
        <v>71</v>
      </c>
      <c r="C96" s="39"/>
      <c r="D96" s="39"/>
      <c r="E96" s="39">
        <v>1488857.4</v>
      </c>
      <c r="F96" s="39">
        <v>0</v>
      </c>
      <c r="G96" s="39">
        <v>2977714.8</v>
      </c>
      <c r="H96" s="39">
        <f>E96+F96+G96</f>
        <v>4466572.199999999</v>
      </c>
      <c r="I96" s="39" t="e">
        <f>#REF!-H96</f>
        <v>#REF!</v>
      </c>
      <c r="J96" s="39">
        <v>0</v>
      </c>
    </row>
    <row r="97" spans="1:10" ht="33" customHeight="1">
      <c r="A97" s="58"/>
      <c r="B97" s="33" t="s">
        <v>7</v>
      </c>
      <c r="C97" s="37">
        <f>C95</f>
        <v>0</v>
      </c>
      <c r="D97" s="37">
        <f>D95</f>
        <v>0</v>
      </c>
      <c r="E97" s="37">
        <f aca="true" t="shared" si="19" ref="E97:J97">E95</f>
        <v>1488857.4</v>
      </c>
      <c r="F97" s="37">
        <f t="shared" si="19"/>
        <v>0</v>
      </c>
      <c r="G97" s="37">
        <f t="shared" si="19"/>
        <v>2977714.8</v>
      </c>
      <c r="H97" s="37">
        <f t="shared" si="19"/>
        <v>4466572.199999999</v>
      </c>
      <c r="I97" s="37" t="e">
        <f t="shared" si="19"/>
        <v>#REF!</v>
      </c>
      <c r="J97" s="37">
        <f t="shared" si="19"/>
        <v>0</v>
      </c>
    </row>
    <row r="98" spans="1:10" ht="28.5" customHeight="1">
      <c r="A98" s="53" t="s">
        <v>170</v>
      </c>
      <c r="B98" s="41" t="s">
        <v>32</v>
      </c>
      <c r="C98" s="39">
        <v>0</v>
      </c>
      <c r="D98" s="39"/>
      <c r="E98" s="39">
        <v>11512.35</v>
      </c>
      <c r="F98" s="39">
        <v>13282.85</v>
      </c>
      <c r="G98" s="39">
        <v>26560.33</v>
      </c>
      <c r="H98" s="39">
        <f aca="true" t="shared" si="20" ref="H98:H103">E98+F98+G98</f>
        <v>51355.53</v>
      </c>
      <c r="I98" s="39" t="e">
        <f>#REF!-H98</f>
        <v>#REF!</v>
      </c>
      <c r="J98" s="39">
        <v>3889.34</v>
      </c>
    </row>
    <row r="99" spans="1:10" ht="28.5" customHeight="1">
      <c r="A99" s="54"/>
      <c r="B99" s="41" t="s">
        <v>15</v>
      </c>
      <c r="C99" s="39"/>
      <c r="D99" s="39"/>
      <c r="E99" s="39">
        <v>6867</v>
      </c>
      <c r="F99" s="39">
        <v>7021.44</v>
      </c>
      <c r="G99" s="39">
        <v>8879.14</v>
      </c>
      <c r="H99" s="39">
        <f t="shared" si="20"/>
        <v>22767.579999999998</v>
      </c>
      <c r="I99" s="39" t="e">
        <f>#REF!-H99</f>
        <v>#REF!</v>
      </c>
      <c r="J99" s="39">
        <v>9848.2</v>
      </c>
    </row>
    <row r="100" spans="1:10" ht="31.5" customHeight="1">
      <c r="A100" s="54"/>
      <c r="B100" s="41" t="s">
        <v>33</v>
      </c>
      <c r="C100" s="39"/>
      <c r="D100" s="39"/>
      <c r="E100" s="39">
        <v>2683.91</v>
      </c>
      <c r="F100" s="39">
        <v>1144.5</v>
      </c>
      <c r="G100" s="39">
        <v>0</v>
      </c>
      <c r="H100" s="39">
        <f t="shared" si="20"/>
        <v>3828.41</v>
      </c>
      <c r="I100" s="39" t="e">
        <f>#REF!-H100</f>
        <v>#REF!</v>
      </c>
      <c r="J100" s="39">
        <v>7233.52</v>
      </c>
    </row>
    <row r="101" spans="1:10" ht="28.5" customHeight="1">
      <c r="A101" s="54"/>
      <c r="B101" s="41" t="s">
        <v>34</v>
      </c>
      <c r="C101" s="39">
        <v>1558.74</v>
      </c>
      <c r="D101" s="45">
        <f>1111.26+447.48</f>
        <v>1558.74</v>
      </c>
      <c r="E101" s="39">
        <v>0</v>
      </c>
      <c r="F101" s="45">
        <v>0</v>
      </c>
      <c r="G101" s="39">
        <v>0</v>
      </c>
      <c r="H101" s="39">
        <f t="shared" si="20"/>
        <v>0</v>
      </c>
      <c r="I101" s="39" t="e">
        <f>#REF!-H101</f>
        <v>#REF!</v>
      </c>
      <c r="J101" s="39">
        <v>0</v>
      </c>
    </row>
    <row r="102" spans="1:10" ht="28.5" customHeight="1">
      <c r="A102" s="54"/>
      <c r="B102" s="41" t="s">
        <v>17</v>
      </c>
      <c r="C102" s="39"/>
      <c r="D102" s="39"/>
      <c r="E102" s="39">
        <v>0</v>
      </c>
      <c r="F102" s="39">
        <v>0</v>
      </c>
      <c r="G102" s="39">
        <v>3882.79</v>
      </c>
      <c r="H102" s="39">
        <f t="shared" si="20"/>
        <v>3882.79</v>
      </c>
      <c r="I102" s="39" t="e">
        <f>#REF!-H102</f>
        <v>#REF!</v>
      </c>
      <c r="J102" s="39">
        <v>0</v>
      </c>
    </row>
    <row r="103" spans="1:10" ht="28.5" customHeight="1">
      <c r="A103" s="54"/>
      <c r="B103" s="41" t="s">
        <v>29</v>
      </c>
      <c r="C103" s="39"/>
      <c r="D103" s="39"/>
      <c r="E103" s="39">
        <v>0</v>
      </c>
      <c r="F103" s="39">
        <v>0</v>
      </c>
      <c r="G103" s="39">
        <v>305.9</v>
      </c>
      <c r="H103" s="39">
        <f t="shared" si="20"/>
        <v>305.9</v>
      </c>
      <c r="I103" s="39" t="e">
        <f>#REF!-H103</f>
        <v>#REF!</v>
      </c>
      <c r="J103" s="39">
        <v>0</v>
      </c>
    </row>
    <row r="104" spans="1:10" ht="28.5" customHeight="1">
      <c r="A104" s="55"/>
      <c r="B104" s="33" t="s">
        <v>7</v>
      </c>
      <c r="C104" s="42">
        <v>1558.74</v>
      </c>
      <c r="D104" s="42">
        <f>D103+D102+D101+D100+D99+D98</f>
        <v>1558.74</v>
      </c>
      <c r="E104" s="42">
        <f aca="true" t="shared" si="21" ref="E104:J104">E103+E102+E101+E100+E99+E98</f>
        <v>21063.260000000002</v>
      </c>
      <c r="F104" s="42">
        <f t="shared" si="21"/>
        <v>21448.79</v>
      </c>
      <c r="G104" s="42">
        <f t="shared" si="21"/>
        <v>39628.16</v>
      </c>
      <c r="H104" s="42">
        <f t="shared" si="21"/>
        <v>82140.20999999999</v>
      </c>
      <c r="I104" s="42" t="e">
        <f t="shared" si="21"/>
        <v>#REF!</v>
      </c>
      <c r="J104" s="42">
        <f t="shared" si="21"/>
        <v>20971.06</v>
      </c>
    </row>
    <row r="105" spans="1:10" ht="33" customHeight="1">
      <c r="A105" s="53" t="s">
        <v>171</v>
      </c>
      <c r="B105" s="41" t="s">
        <v>10</v>
      </c>
      <c r="C105" s="46"/>
      <c r="D105" s="46"/>
      <c r="E105" s="46">
        <v>2582441.95</v>
      </c>
      <c r="F105" s="46">
        <v>277526.37</v>
      </c>
      <c r="G105" s="46">
        <v>0</v>
      </c>
      <c r="H105" s="46">
        <f>E105+F105+G105</f>
        <v>2859968.3200000003</v>
      </c>
      <c r="I105" s="46" t="e">
        <f>#REF!-H105</f>
        <v>#REF!</v>
      </c>
      <c r="J105" s="46">
        <v>1043707.7</v>
      </c>
    </row>
    <row r="106" spans="1:10" ht="33" customHeight="1">
      <c r="A106" s="54"/>
      <c r="B106" s="41" t="s">
        <v>21</v>
      </c>
      <c r="C106" s="46"/>
      <c r="D106" s="46"/>
      <c r="E106" s="46">
        <v>52074.75</v>
      </c>
      <c r="F106" s="46">
        <v>0</v>
      </c>
      <c r="G106" s="46">
        <v>0</v>
      </c>
      <c r="H106" s="46">
        <f>E106+F106+G106</f>
        <v>52074.75</v>
      </c>
      <c r="I106" s="46" t="e">
        <f>#REF!-H106</f>
        <v>#REF!</v>
      </c>
      <c r="J106" s="46">
        <v>17358.25</v>
      </c>
    </row>
    <row r="107" spans="1:10" s="47" customFormat="1" ht="36" customHeight="1">
      <c r="A107" s="55"/>
      <c r="B107" s="33" t="s">
        <v>7</v>
      </c>
      <c r="C107" s="34">
        <f aca="true" t="shared" si="22" ref="C107:J107">C105+C106</f>
        <v>0</v>
      </c>
      <c r="D107" s="34">
        <f t="shared" si="22"/>
        <v>0</v>
      </c>
      <c r="E107" s="34">
        <f t="shared" si="22"/>
        <v>2634516.7</v>
      </c>
      <c r="F107" s="34">
        <f t="shared" si="22"/>
        <v>277526.37</v>
      </c>
      <c r="G107" s="34">
        <f t="shared" si="22"/>
        <v>0</v>
      </c>
      <c r="H107" s="34">
        <f t="shared" si="22"/>
        <v>2912043.0700000003</v>
      </c>
      <c r="I107" s="34" t="e">
        <f t="shared" si="22"/>
        <v>#REF!</v>
      </c>
      <c r="J107" s="34">
        <f t="shared" si="22"/>
        <v>1061065.95</v>
      </c>
    </row>
    <row r="108" spans="1:10" ht="32.25" customHeight="1">
      <c r="A108" s="53" t="s">
        <v>172</v>
      </c>
      <c r="B108" s="33" t="s">
        <v>16</v>
      </c>
      <c r="C108" s="37">
        <f>C109+C110+C111+C112+C113+C114+C115</f>
        <v>0</v>
      </c>
      <c r="D108" s="37">
        <f>D109+D110+D111+D112+D113+D114+D115</f>
        <v>0</v>
      </c>
      <c r="E108" s="37">
        <f aca="true" t="shared" si="23" ref="E108:J108">E109+E110+E111+E112+E113+E114+E115</f>
        <v>1167170.6600000001</v>
      </c>
      <c r="F108" s="37">
        <f t="shared" si="23"/>
        <v>1117322.57</v>
      </c>
      <c r="G108" s="37">
        <f t="shared" si="23"/>
        <v>581355.49</v>
      </c>
      <c r="H108" s="37">
        <f t="shared" si="23"/>
        <v>2865848.7199999997</v>
      </c>
      <c r="I108" s="37" t="e">
        <f t="shared" si="23"/>
        <v>#REF!</v>
      </c>
      <c r="J108" s="37">
        <f t="shared" si="23"/>
        <v>913509.84</v>
      </c>
    </row>
    <row r="109" spans="1:10" ht="46.5" customHeight="1">
      <c r="A109" s="54"/>
      <c r="B109" s="41" t="s">
        <v>35</v>
      </c>
      <c r="C109" s="39"/>
      <c r="D109" s="39"/>
      <c r="E109" s="39">
        <v>575530.99</v>
      </c>
      <c r="F109" s="39">
        <v>45341.43</v>
      </c>
      <c r="G109" s="39">
        <v>176153.66</v>
      </c>
      <c r="H109" s="39">
        <f aca="true" t="shared" si="24" ref="H109:H114">E109+F109+G109</f>
        <v>797026.0800000001</v>
      </c>
      <c r="I109" s="39" t="e">
        <f>#REF!-H109</f>
        <v>#REF!</v>
      </c>
      <c r="J109" s="39">
        <v>48714.27</v>
      </c>
    </row>
    <row r="110" spans="1:10" ht="49.5" customHeight="1">
      <c r="A110" s="54"/>
      <c r="B110" s="41" t="s">
        <v>4</v>
      </c>
      <c r="C110" s="39"/>
      <c r="D110" s="39"/>
      <c r="E110" s="39">
        <v>247391.31</v>
      </c>
      <c r="F110" s="39">
        <v>47860.39</v>
      </c>
      <c r="G110" s="39">
        <v>202329.29</v>
      </c>
      <c r="H110" s="39">
        <f t="shared" si="24"/>
        <v>497580.99</v>
      </c>
      <c r="I110" s="39" t="e">
        <f>#REF!-H110</f>
        <v>#REF!</v>
      </c>
      <c r="J110" s="39">
        <v>0</v>
      </c>
    </row>
    <row r="111" spans="1:10" ht="42.75" customHeight="1">
      <c r="A111" s="54"/>
      <c r="B111" s="41" t="s">
        <v>44</v>
      </c>
      <c r="C111" s="39"/>
      <c r="D111" s="39"/>
      <c r="E111" s="39">
        <v>9929.01</v>
      </c>
      <c r="F111" s="39">
        <v>0</v>
      </c>
      <c r="G111" s="39">
        <v>0</v>
      </c>
      <c r="H111" s="39">
        <f t="shared" si="24"/>
        <v>9929.01</v>
      </c>
      <c r="I111" s="39" t="e">
        <f>#REF!-H111</f>
        <v>#REF!</v>
      </c>
      <c r="J111" s="39">
        <v>0</v>
      </c>
    </row>
    <row r="112" spans="1:10" ht="49.5" customHeight="1">
      <c r="A112" s="54"/>
      <c r="B112" s="41" t="s">
        <v>46</v>
      </c>
      <c r="C112" s="39"/>
      <c r="D112" s="39"/>
      <c r="E112" s="39">
        <v>0</v>
      </c>
      <c r="F112" s="39">
        <v>24147.42</v>
      </c>
      <c r="G112" s="39">
        <v>0</v>
      </c>
      <c r="H112" s="39">
        <f t="shared" si="24"/>
        <v>24147.42</v>
      </c>
      <c r="I112" s="39" t="e">
        <f>#REF!-H112</f>
        <v>#REF!</v>
      </c>
      <c r="J112" s="39">
        <v>29203.98</v>
      </c>
    </row>
    <row r="113" spans="1:10" ht="48" customHeight="1">
      <c r="A113" s="54"/>
      <c r="B113" s="41" t="s">
        <v>49</v>
      </c>
      <c r="C113" s="39"/>
      <c r="D113" s="39"/>
      <c r="E113" s="39">
        <v>0</v>
      </c>
      <c r="F113" s="39">
        <v>0</v>
      </c>
      <c r="G113" s="39">
        <v>52066.21</v>
      </c>
      <c r="H113" s="39">
        <f t="shared" si="24"/>
        <v>52066.21</v>
      </c>
      <c r="I113" s="39" t="e">
        <f>#REF!-H113</f>
        <v>#REF!</v>
      </c>
      <c r="J113" s="39">
        <v>0</v>
      </c>
    </row>
    <row r="114" spans="1:10" ht="43.5" customHeight="1">
      <c r="A114" s="54"/>
      <c r="B114" s="41" t="s">
        <v>66</v>
      </c>
      <c r="C114" s="39"/>
      <c r="D114" s="39"/>
      <c r="E114" s="39">
        <v>136364.01</v>
      </c>
      <c r="F114" s="39">
        <v>472067.67</v>
      </c>
      <c r="G114" s="39">
        <v>150806.33</v>
      </c>
      <c r="H114" s="39">
        <f t="shared" si="24"/>
        <v>759238.0099999999</v>
      </c>
      <c r="I114" s="39" t="e">
        <f>#REF!-H114</f>
        <v>#REF!</v>
      </c>
      <c r="J114" s="39">
        <v>618202.82</v>
      </c>
    </row>
    <row r="115" spans="1:10" ht="49.5" customHeight="1">
      <c r="A115" s="54"/>
      <c r="B115" s="41" t="s">
        <v>173</v>
      </c>
      <c r="C115" s="39"/>
      <c r="D115" s="39"/>
      <c r="E115" s="39">
        <v>197955.34</v>
      </c>
      <c r="F115" s="39">
        <v>527905.66</v>
      </c>
      <c r="G115" s="39">
        <v>0</v>
      </c>
      <c r="H115" s="39">
        <f>E115+F115+G115</f>
        <v>725861</v>
      </c>
      <c r="I115" s="39" t="e">
        <f>#REF!-H115</f>
        <v>#REF!</v>
      </c>
      <c r="J115" s="39">
        <v>217388.77</v>
      </c>
    </row>
    <row r="116" spans="1:10" ht="38.25" customHeight="1">
      <c r="A116" s="54"/>
      <c r="B116" s="33" t="s">
        <v>10</v>
      </c>
      <c r="C116" s="37">
        <f>C117+C118+C119+C120+C121+C122+C123+C124+C125+C126+C127</f>
        <v>0</v>
      </c>
      <c r="D116" s="37">
        <f>D117+D118+D119+D120+D121+D122+D123+D124+D125+D126+D127</f>
        <v>0</v>
      </c>
      <c r="E116" s="37">
        <f aca="true" t="shared" si="25" ref="E116:J116">E117+E118+E119+E120+E121+E122+E123+E124+E125+E126+E127</f>
        <v>12503348.980000002</v>
      </c>
      <c r="F116" s="37">
        <f t="shared" si="25"/>
        <v>3778208.86</v>
      </c>
      <c r="G116" s="37">
        <f t="shared" si="25"/>
        <v>6724676.58</v>
      </c>
      <c r="H116" s="37">
        <f t="shared" si="25"/>
        <v>23006234.42</v>
      </c>
      <c r="I116" s="37" t="e">
        <f t="shared" si="25"/>
        <v>#REF!</v>
      </c>
      <c r="J116" s="37">
        <f t="shared" si="25"/>
        <v>2851303.98</v>
      </c>
    </row>
    <row r="117" spans="1:10" ht="48.75" customHeight="1">
      <c r="A117" s="54"/>
      <c r="B117" s="41" t="s">
        <v>35</v>
      </c>
      <c r="C117" s="39"/>
      <c r="D117" s="39"/>
      <c r="E117" s="39">
        <v>671004</v>
      </c>
      <c r="F117" s="39">
        <v>0</v>
      </c>
      <c r="G117" s="39">
        <v>161865</v>
      </c>
      <c r="H117" s="39">
        <f aca="true" t="shared" si="26" ref="H117:H122">E117+F117+G117</f>
        <v>832869</v>
      </c>
      <c r="I117" s="39" t="e">
        <f>#REF!-H117</f>
        <v>#REF!</v>
      </c>
      <c r="J117" s="39">
        <v>0</v>
      </c>
    </row>
    <row r="118" spans="1:10" ht="43.5" customHeight="1">
      <c r="A118" s="54"/>
      <c r="B118" s="41" t="s">
        <v>4</v>
      </c>
      <c r="C118" s="39"/>
      <c r="D118" s="39"/>
      <c r="E118" s="39">
        <v>629802</v>
      </c>
      <c r="F118" s="39">
        <v>0</v>
      </c>
      <c r="G118" s="39">
        <v>50031</v>
      </c>
      <c r="H118" s="39">
        <f t="shared" si="26"/>
        <v>679833</v>
      </c>
      <c r="I118" s="39" t="e">
        <f>#REF!-H118</f>
        <v>#REF!</v>
      </c>
      <c r="J118" s="39">
        <v>0</v>
      </c>
    </row>
    <row r="119" spans="1:10" ht="49.5" customHeight="1">
      <c r="A119" s="54"/>
      <c r="B119" s="41" t="s">
        <v>37</v>
      </c>
      <c r="C119" s="39"/>
      <c r="D119" s="39"/>
      <c r="E119" s="39">
        <v>2932495.37</v>
      </c>
      <c r="F119" s="39">
        <v>132393.58</v>
      </c>
      <c r="G119" s="39">
        <v>268421.14</v>
      </c>
      <c r="H119" s="39">
        <f t="shared" si="26"/>
        <v>3333310.0900000003</v>
      </c>
      <c r="I119" s="39" t="e">
        <f>#REF!-H119</f>
        <v>#REF!</v>
      </c>
      <c r="J119" s="39">
        <v>2093801.71</v>
      </c>
    </row>
    <row r="120" spans="1:10" ht="48" customHeight="1">
      <c r="A120" s="54"/>
      <c r="B120" s="41" t="s">
        <v>72</v>
      </c>
      <c r="C120" s="39"/>
      <c r="D120" s="39"/>
      <c r="E120" s="39">
        <v>958908.15</v>
      </c>
      <c r="F120" s="39">
        <v>0</v>
      </c>
      <c r="G120" s="39">
        <v>0</v>
      </c>
      <c r="H120" s="39">
        <f t="shared" si="26"/>
        <v>958908.15</v>
      </c>
      <c r="I120" s="39" t="e">
        <f>#REF!-H120</f>
        <v>#REF!</v>
      </c>
      <c r="J120" s="39">
        <v>0</v>
      </c>
    </row>
    <row r="121" spans="1:10" ht="48" customHeight="1">
      <c r="A121" s="54"/>
      <c r="B121" s="41" t="s">
        <v>49</v>
      </c>
      <c r="C121" s="39"/>
      <c r="D121" s="39"/>
      <c r="E121" s="39">
        <v>0</v>
      </c>
      <c r="F121" s="39">
        <v>366701.33</v>
      </c>
      <c r="G121" s="39">
        <v>565759.24</v>
      </c>
      <c r="H121" s="39">
        <f t="shared" si="26"/>
        <v>932460.5700000001</v>
      </c>
      <c r="I121" s="39" t="e">
        <f>#REF!-H121</f>
        <v>#REF!</v>
      </c>
      <c r="J121" s="39">
        <v>0</v>
      </c>
    </row>
    <row r="122" spans="1:10" ht="48" customHeight="1">
      <c r="A122" s="54"/>
      <c r="B122" s="41" t="s">
        <v>51</v>
      </c>
      <c r="C122" s="39"/>
      <c r="D122" s="39"/>
      <c r="E122" s="39">
        <v>622044.9</v>
      </c>
      <c r="F122" s="39">
        <v>10267.15</v>
      </c>
      <c r="G122" s="39">
        <v>0</v>
      </c>
      <c r="H122" s="39">
        <f t="shared" si="26"/>
        <v>632312.05</v>
      </c>
      <c r="I122" s="39" t="e">
        <f>#REF!-H122</f>
        <v>#REF!</v>
      </c>
      <c r="J122" s="39">
        <v>0</v>
      </c>
    </row>
    <row r="123" spans="1:10" ht="51" customHeight="1">
      <c r="A123" s="54"/>
      <c r="B123" s="41" t="s">
        <v>73</v>
      </c>
      <c r="C123" s="39"/>
      <c r="D123" s="39"/>
      <c r="E123" s="39">
        <v>3512119.52</v>
      </c>
      <c r="F123" s="39">
        <v>1053635.86</v>
      </c>
      <c r="G123" s="39">
        <v>3512119.52</v>
      </c>
      <c r="H123" s="39">
        <f>E123+F123+G123</f>
        <v>8077874.9</v>
      </c>
      <c r="I123" s="39" t="e">
        <f>#REF!-H123</f>
        <v>#REF!</v>
      </c>
      <c r="J123" s="39">
        <v>0</v>
      </c>
    </row>
    <row r="124" spans="1:10" ht="43.5" customHeight="1">
      <c r="A124" s="54"/>
      <c r="B124" s="41" t="s">
        <v>66</v>
      </c>
      <c r="C124" s="39"/>
      <c r="D124" s="39"/>
      <c r="E124" s="39">
        <v>0</v>
      </c>
      <c r="F124" s="39">
        <v>0</v>
      </c>
      <c r="G124" s="39">
        <v>58553.8</v>
      </c>
      <c r="H124" s="39">
        <f>E124+F124+G124</f>
        <v>58553.8</v>
      </c>
      <c r="I124" s="39" t="e">
        <f>#REF!-H124</f>
        <v>#REF!</v>
      </c>
      <c r="J124" s="39">
        <v>0</v>
      </c>
    </row>
    <row r="125" spans="1:10" ht="49.5" customHeight="1">
      <c r="A125" s="54"/>
      <c r="B125" s="41" t="s">
        <v>173</v>
      </c>
      <c r="C125" s="39"/>
      <c r="D125" s="39"/>
      <c r="E125" s="39">
        <v>628776.31</v>
      </c>
      <c r="F125" s="39">
        <v>1654674.51</v>
      </c>
      <c r="G125" s="39">
        <v>0</v>
      </c>
      <c r="H125" s="39">
        <f>E125+F125+G125</f>
        <v>2283450.8200000003</v>
      </c>
      <c r="I125" s="39" t="e">
        <f>#REF!-H125</f>
        <v>#REF!</v>
      </c>
      <c r="J125" s="39">
        <v>704448.44</v>
      </c>
    </row>
    <row r="126" spans="1:10" ht="49.5" customHeight="1">
      <c r="A126" s="54"/>
      <c r="B126" s="41" t="s">
        <v>174</v>
      </c>
      <c r="C126" s="39"/>
      <c r="D126" s="39"/>
      <c r="E126" s="39">
        <v>2548198.73</v>
      </c>
      <c r="F126" s="39">
        <v>529495.84</v>
      </c>
      <c r="G126" s="39">
        <v>2051796.38</v>
      </c>
      <c r="H126" s="39">
        <f>E126+F126+G126</f>
        <v>5129490.949999999</v>
      </c>
      <c r="I126" s="39" t="e">
        <f>#REF!-H126</f>
        <v>#REF!</v>
      </c>
      <c r="J126" s="39">
        <v>0</v>
      </c>
    </row>
    <row r="127" spans="1:10" ht="51" customHeight="1">
      <c r="A127" s="54"/>
      <c r="B127" s="41" t="s">
        <v>8</v>
      </c>
      <c r="C127" s="39"/>
      <c r="D127" s="39"/>
      <c r="E127" s="39">
        <v>0</v>
      </c>
      <c r="F127" s="39">
        <v>31040.59</v>
      </c>
      <c r="G127" s="39">
        <v>56130.5</v>
      </c>
      <c r="H127" s="39">
        <f>E127+F127+G127</f>
        <v>87171.09</v>
      </c>
      <c r="I127" s="39" t="e">
        <f>#REF!-H127</f>
        <v>#REF!</v>
      </c>
      <c r="J127" s="39">
        <v>53053.83</v>
      </c>
    </row>
    <row r="128" spans="1:10" ht="28.5" customHeight="1">
      <c r="A128" s="54"/>
      <c r="B128" s="33" t="s">
        <v>15</v>
      </c>
      <c r="C128" s="37">
        <f aca="true" t="shared" si="27" ref="C128:J128">C129+C130+C131+C132+C133+C134+C135+C136</f>
        <v>0</v>
      </c>
      <c r="D128" s="37">
        <f t="shared" si="27"/>
        <v>0</v>
      </c>
      <c r="E128" s="37">
        <f t="shared" si="27"/>
        <v>2479639.7499999995</v>
      </c>
      <c r="F128" s="37">
        <f t="shared" si="27"/>
        <v>645646.06</v>
      </c>
      <c r="G128" s="37">
        <f t="shared" si="27"/>
        <v>1373689.17</v>
      </c>
      <c r="H128" s="37">
        <f t="shared" si="27"/>
        <v>4498974.9799999995</v>
      </c>
      <c r="I128" s="37" t="e">
        <f t="shared" si="27"/>
        <v>#REF!</v>
      </c>
      <c r="J128" s="37">
        <f t="shared" si="27"/>
        <v>358513.65</v>
      </c>
    </row>
    <row r="129" spans="1:10" ht="45.75" customHeight="1">
      <c r="A129" s="54"/>
      <c r="B129" s="41" t="s">
        <v>35</v>
      </c>
      <c r="C129" s="39"/>
      <c r="D129" s="39"/>
      <c r="E129" s="39">
        <v>508703</v>
      </c>
      <c r="F129" s="39">
        <v>0</v>
      </c>
      <c r="G129" s="39">
        <v>300186</v>
      </c>
      <c r="H129" s="39">
        <f aca="true" t="shared" si="28" ref="H129:H139">E129+F129+G129</f>
        <v>808889</v>
      </c>
      <c r="I129" s="39" t="e">
        <f>#REF!-H129</f>
        <v>#REF!</v>
      </c>
      <c r="J129" s="39">
        <v>0</v>
      </c>
    </row>
    <row r="130" spans="1:10" ht="46.5" customHeight="1">
      <c r="A130" s="54"/>
      <c r="B130" s="41" t="s">
        <v>4</v>
      </c>
      <c r="C130" s="39"/>
      <c r="D130" s="39"/>
      <c r="E130" s="44">
        <v>203481.2</v>
      </c>
      <c r="F130" s="39">
        <v>0</v>
      </c>
      <c r="G130" s="39">
        <v>100062</v>
      </c>
      <c r="H130" s="39">
        <f t="shared" si="28"/>
        <v>303543.2</v>
      </c>
      <c r="I130" s="39" t="e">
        <f>#REF!-H130</f>
        <v>#REF!</v>
      </c>
      <c r="J130" s="39">
        <v>0</v>
      </c>
    </row>
    <row r="131" spans="1:10" ht="30" customHeight="1">
      <c r="A131" s="54"/>
      <c r="B131" s="41" t="s">
        <v>37</v>
      </c>
      <c r="C131" s="39"/>
      <c r="D131" s="39"/>
      <c r="E131" s="39">
        <v>404193.04</v>
      </c>
      <c r="F131" s="39">
        <v>35664.09</v>
      </c>
      <c r="G131" s="39">
        <v>0</v>
      </c>
      <c r="H131" s="39">
        <f t="shared" si="28"/>
        <v>439857.13</v>
      </c>
      <c r="I131" s="39" t="e">
        <f>#REF!-H131</f>
        <v>#REF!</v>
      </c>
      <c r="J131" s="39">
        <v>0</v>
      </c>
    </row>
    <row r="132" spans="1:10" ht="40.5" customHeight="1">
      <c r="A132" s="54"/>
      <c r="B132" s="41" t="s">
        <v>72</v>
      </c>
      <c r="C132" s="39"/>
      <c r="D132" s="39"/>
      <c r="E132" s="39">
        <v>1063964.15</v>
      </c>
      <c r="F132" s="39">
        <v>115083.17</v>
      </c>
      <c r="G132" s="39">
        <v>115083.17</v>
      </c>
      <c r="H132" s="39">
        <f>E132+F132+G132</f>
        <v>1294130.4899999998</v>
      </c>
      <c r="I132" s="39" t="e">
        <f>#REF!-H132</f>
        <v>#REF!</v>
      </c>
      <c r="J132" s="39">
        <v>0</v>
      </c>
    </row>
    <row r="133" spans="1:10" ht="62.25" customHeight="1">
      <c r="A133" s="54"/>
      <c r="B133" s="41" t="s">
        <v>49</v>
      </c>
      <c r="C133" s="39"/>
      <c r="D133" s="39"/>
      <c r="E133" s="39">
        <v>101338.84</v>
      </c>
      <c r="F133" s="39">
        <v>0</v>
      </c>
      <c r="G133" s="39">
        <v>0</v>
      </c>
      <c r="H133" s="39">
        <f>E133+F133+G133</f>
        <v>101338.84</v>
      </c>
      <c r="I133" s="39" t="e">
        <f>#REF!-H133</f>
        <v>#REF!</v>
      </c>
      <c r="J133" s="39">
        <v>40432.9</v>
      </c>
    </row>
    <row r="134" spans="1:10" ht="62.25" customHeight="1">
      <c r="A134" s="54"/>
      <c r="B134" s="41" t="s">
        <v>51</v>
      </c>
      <c r="C134" s="39"/>
      <c r="D134" s="39"/>
      <c r="E134" s="39">
        <v>0</v>
      </c>
      <c r="F134" s="39">
        <v>0</v>
      </c>
      <c r="G134" s="39">
        <v>0</v>
      </c>
      <c r="H134" s="39">
        <f>E134+F134+G134</f>
        <v>0</v>
      </c>
      <c r="I134" s="39" t="e">
        <f>#REF!-H134</f>
        <v>#REF!</v>
      </c>
      <c r="J134" s="39">
        <v>0</v>
      </c>
    </row>
    <row r="135" spans="1:10" ht="49.5" customHeight="1">
      <c r="A135" s="54"/>
      <c r="B135" s="41" t="s">
        <v>173</v>
      </c>
      <c r="C135" s="39"/>
      <c r="D135" s="39"/>
      <c r="E135" s="39">
        <v>197959.52</v>
      </c>
      <c r="F135" s="39">
        <v>494898.8</v>
      </c>
      <c r="G135" s="39">
        <v>858358</v>
      </c>
      <c r="H135" s="39">
        <f>E135+F135+G135</f>
        <v>1551216.3199999998</v>
      </c>
      <c r="I135" s="39" t="e">
        <f>#REF!-H135</f>
        <v>#REF!</v>
      </c>
      <c r="J135" s="39">
        <v>318080.75</v>
      </c>
    </row>
    <row r="136" spans="1:10" ht="49.5" customHeight="1">
      <c r="A136" s="54"/>
      <c r="B136" s="41" t="s">
        <v>174</v>
      </c>
      <c r="C136" s="39"/>
      <c r="D136" s="39"/>
      <c r="E136" s="39">
        <v>0</v>
      </c>
      <c r="F136" s="39">
        <v>0</v>
      </c>
      <c r="G136" s="39">
        <v>0</v>
      </c>
      <c r="H136" s="39">
        <f>E136+F136+G136</f>
        <v>0</v>
      </c>
      <c r="I136" s="39" t="e">
        <f>#REF!-H136</f>
        <v>#REF!</v>
      </c>
      <c r="J136" s="39">
        <v>0</v>
      </c>
    </row>
    <row r="137" spans="1:10" ht="28.5" customHeight="1">
      <c r="A137" s="54"/>
      <c r="B137" s="33" t="s">
        <v>17</v>
      </c>
      <c r="C137" s="37">
        <f>C138+C139+C140</f>
        <v>0</v>
      </c>
      <c r="D137" s="37">
        <f>D138+D139+D140</f>
        <v>0</v>
      </c>
      <c r="E137" s="37">
        <f aca="true" t="shared" si="29" ref="E137:J137">E138+E139+E140</f>
        <v>43088.55</v>
      </c>
      <c r="F137" s="37">
        <f t="shared" si="29"/>
        <v>214542.44</v>
      </c>
      <c r="G137" s="37">
        <f t="shared" si="29"/>
        <v>40501.66</v>
      </c>
      <c r="H137" s="37">
        <f t="shared" si="29"/>
        <v>298132.65</v>
      </c>
      <c r="I137" s="37" t="e">
        <f t="shared" si="29"/>
        <v>#REF!</v>
      </c>
      <c r="J137" s="37">
        <f t="shared" si="29"/>
        <v>32256.74</v>
      </c>
    </row>
    <row r="138" spans="1:10" ht="48.75" customHeight="1">
      <c r="A138" s="54"/>
      <c r="B138" s="41" t="s">
        <v>35</v>
      </c>
      <c r="C138" s="39"/>
      <c r="D138" s="39"/>
      <c r="E138" s="39">
        <v>0</v>
      </c>
      <c r="F138" s="39">
        <v>131239.93</v>
      </c>
      <c r="G138" s="39">
        <v>12673.1</v>
      </c>
      <c r="H138" s="39">
        <f t="shared" si="28"/>
        <v>143913.03</v>
      </c>
      <c r="I138" s="39" t="e">
        <f>#REF!-H138</f>
        <v>#REF!</v>
      </c>
      <c r="J138" s="39">
        <v>0</v>
      </c>
    </row>
    <row r="139" spans="1:10" ht="43.5" customHeight="1">
      <c r="A139" s="54"/>
      <c r="B139" s="41" t="s">
        <v>4</v>
      </c>
      <c r="C139" s="39"/>
      <c r="D139" s="39"/>
      <c r="E139" s="39">
        <v>43088.55</v>
      </c>
      <c r="F139" s="39">
        <v>72559.47</v>
      </c>
      <c r="G139" s="39">
        <v>12673.1</v>
      </c>
      <c r="H139" s="39">
        <f t="shared" si="28"/>
        <v>128321.12000000001</v>
      </c>
      <c r="I139" s="39" t="e">
        <f>#REF!-H139</f>
        <v>#REF!</v>
      </c>
      <c r="J139" s="39">
        <v>0</v>
      </c>
    </row>
    <row r="140" spans="1:10" ht="51" customHeight="1">
      <c r="A140" s="54"/>
      <c r="B140" s="41" t="s">
        <v>6</v>
      </c>
      <c r="C140" s="39"/>
      <c r="D140" s="39"/>
      <c r="E140" s="39">
        <v>0</v>
      </c>
      <c r="F140" s="39">
        <v>10743.04</v>
      </c>
      <c r="G140" s="39">
        <v>15155.46</v>
      </c>
      <c r="H140" s="39">
        <f>E140+F140+G140</f>
        <v>25898.5</v>
      </c>
      <c r="I140" s="39" t="e">
        <f>#REF!-H140</f>
        <v>#REF!</v>
      </c>
      <c r="J140" s="39">
        <v>32256.74</v>
      </c>
    </row>
    <row r="141" spans="1:10" ht="35.25" customHeight="1">
      <c r="A141" s="54"/>
      <c r="B141" s="33" t="s">
        <v>18</v>
      </c>
      <c r="C141" s="37">
        <f>C142+C143+C144+C145+C146</f>
        <v>0</v>
      </c>
      <c r="D141" s="37">
        <f>D142+D143+D144+D145+D146</f>
        <v>0</v>
      </c>
      <c r="E141" s="37">
        <f aca="true" t="shared" si="30" ref="E141:J141">E142+E143+E144+E145+E146</f>
        <v>3216398.63</v>
      </c>
      <c r="F141" s="37">
        <f t="shared" si="30"/>
        <v>4932252.2</v>
      </c>
      <c r="G141" s="37">
        <f t="shared" si="30"/>
        <v>2590599.0500000003</v>
      </c>
      <c r="H141" s="37">
        <f t="shared" si="30"/>
        <v>10739249.88</v>
      </c>
      <c r="I141" s="37" t="e">
        <f t="shared" si="30"/>
        <v>#REF!</v>
      </c>
      <c r="J141" s="37">
        <f t="shared" si="30"/>
        <v>428505.87</v>
      </c>
    </row>
    <row r="142" spans="1:10" ht="51.75" customHeight="1">
      <c r="A142" s="54"/>
      <c r="B142" s="41" t="s">
        <v>35</v>
      </c>
      <c r="C142" s="39"/>
      <c r="D142" s="39"/>
      <c r="E142" s="39">
        <v>438103.7</v>
      </c>
      <c r="F142" s="39">
        <v>0</v>
      </c>
      <c r="G142" s="39">
        <v>124472.95</v>
      </c>
      <c r="H142" s="39">
        <f>E142+F142+G142</f>
        <v>562576.65</v>
      </c>
      <c r="I142" s="39" t="e">
        <f>#REF!-H142</f>
        <v>#REF!</v>
      </c>
      <c r="J142" s="39">
        <v>379088.92</v>
      </c>
    </row>
    <row r="143" spans="1:10" ht="43.5" customHeight="1">
      <c r="A143" s="54"/>
      <c r="B143" s="41" t="s">
        <v>4</v>
      </c>
      <c r="C143" s="39"/>
      <c r="D143" s="39"/>
      <c r="E143" s="39">
        <v>0</v>
      </c>
      <c r="F143" s="39">
        <v>0</v>
      </c>
      <c r="G143" s="39">
        <v>0</v>
      </c>
      <c r="H143" s="39">
        <f>E143+F143+G143</f>
        <v>0</v>
      </c>
      <c r="I143" s="39" t="e">
        <f>#REF!-H143</f>
        <v>#REF!</v>
      </c>
      <c r="J143" s="39">
        <v>49416.95</v>
      </c>
    </row>
    <row r="144" spans="1:10" ht="43.5" customHeight="1">
      <c r="A144" s="54"/>
      <c r="B144" s="41" t="s">
        <v>51</v>
      </c>
      <c r="C144" s="39"/>
      <c r="D144" s="39"/>
      <c r="E144" s="39">
        <v>527987.27</v>
      </c>
      <c r="F144" s="39">
        <v>0</v>
      </c>
      <c r="G144" s="39">
        <v>0</v>
      </c>
      <c r="H144" s="39">
        <f>E144+F144+G144</f>
        <v>527987.27</v>
      </c>
      <c r="I144" s="39" t="e">
        <f>#REF!-H144</f>
        <v>#REF!</v>
      </c>
      <c r="J144" s="39">
        <v>0</v>
      </c>
    </row>
    <row r="145" spans="1:10" ht="43.5" customHeight="1">
      <c r="A145" s="54"/>
      <c r="B145" s="41" t="s">
        <v>73</v>
      </c>
      <c r="C145" s="39"/>
      <c r="D145" s="39"/>
      <c r="E145" s="39">
        <v>0</v>
      </c>
      <c r="F145" s="39">
        <v>4932252.2</v>
      </c>
      <c r="G145" s="39">
        <v>2466126.1</v>
      </c>
      <c r="H145" s="39">
        <f>E145+F145+G145</f>
        <v>7398378.300000001</v>
      </c>
      <c r="I145" s="39" t="e">
        <f>#REF!-H145</f>
        <v>#REF!</v>
      </c>
      <c r="J145" s="39">
        <v>0</v>
      </c>
    </row>
    <row r="146" spans="1:10" ht="43.5" customHeight="1">
      <c r="A146" s="54"/>
      <c r="B146" s="41" t="s">
        <v>63</v>
      </c>
      <c r="C146" s="39"/>
      <c r="D146" s="39"/>
      <c r="E146" s="39">
        <v>2250307.66</v>
      </c>
      <c r="F146" s="39">
        <v>0</v>
      </c>
      <c r="G146" s="39">
        <v>0</v>
      </c>
      <c r="H146" s="39">
        <f>E146+F146+G146</f>
        <v>2250307.66</v>
      </c>
      <c r="I146" s="39" t="e">
        <f>#REF!-H146</f>
        <v>#REF!</v>
      </c>
      <c r="J146" s="37">
        <v>0</v>
      </c>
    </row>
    <row r="147" spans="1:10" ht="34.5" customHeight="1">
      <c r="A147" s="54"/>
      <c r="B147" s="33" t="s">
        <v>36</v>
      </c>
      <c r="C147" s="37">
        <f>C148+C149</f>
        <v>0</v>
      </c>
      <c r="D147" s="37">
        <f>D148+D149</f>
        <v>0</v>
      </c>
      <c r="E147" s="37">
        <f aca="true" t="shared" si="31" ref="E147:J147">E148+E149</f>
        <v>224556.35</v>
      </c>
      <c r="F147" s="37">
        <f t="shared" si="31"/>
        <v>0</v>
      </c>
      <c r="G147" s="37">
        <f t="shared" si="31"/>
        <v>147839.97</v>
      </c>
      <c r="H147" s="37">
        <f t="shared" si="31"/>
        <v>372396.32</v>
      </c>
      <c r="I147" s="37" t="e">
        <f t="shared" si="31"/>
        <v>#REF!</v>
      </c>
      <c r="J147" s="37">
        <f t="shared" si="31"/>
        <v>321526.02</v>
      </c>
    </row>
    <row r="148" spans="1:10" ht="48.75" customHeight="1">
      <c r="A148" s="54"/>
      <c r="B148" s="41" t="s">
        <v>35</v>
      </c>
      <c r="C148" s="39"/>
      <c r="D148" s="39"/>
      <c r="E148" s="39">
        <v>45941.32</v>
      </c>
      <c r="F148" s="39">
        <v>0</v>
      </c>
      <c r="G148" s="39">
        <v>0</v>
      </c>
      <c r="H148" s="39">
        <f>E148+F148+G148</f>
        <v>45941.32</v>
      </c>
      <c r="I148" s="39" t="e">
        <f>#REF!-H148</f>
        <v>#REF!</v>
      </c>
      <c r="J148" s="39">
        <v>102056.7</v>
      </c>
    </row>
    <row r="149" spans="1:10" ht="48" customHeight="1">
      <c r="A149" s="54"/>
      <c r="B149" s="41" t="s">
        <v>4</v>
      </c>
      <c r="C149" s="39"/>
      <c r="D149" s="39"/>
      <c r="E149" s="39">
        <v>178615.03</v>
      </c>
      <c r="F149" s="39">
        <v>0</v>
      </c>
      <c r="G149" s="39">
        <v>147839.97</v>
      </c>
      <c r="H149" s="39">
        <f>E149+F149+G149</f>
        <v>326455</v>
      </c>
      <c r="I149" s="39" t="e">
        <f>#REF!-H149</f>
        <v>#REF!</v>
      </c>
      <c r="J149" s="39">
        <v>219469.32</v>
      </c>
    </row>
    <row r="150" spans="1:10" ht="43.5" customHeight="1">
      <c r="A150" s="54"/>
      <c r="B150" s="33" t="s">
        <v>22</v>
      </c>
      <c r="C150" s="42">
        <f>C151+C152</f>
        <v>0</v>
      </c>
      <c r="D150" s="42">
        <f>D151+D152</f>
        <v>0</v>
      </c>
      <c r="E150" s="42">
        <f aca="true" t="shared" si="32" ref="E150:J150">E151+E152</f>
        <v>0</v>
      </c>
      <c r="F150" s="42">
        <f t="shared" si="32"/>
        <v>0</v>
      </c>
      <c r="G150" s="42">
        <f t="shared" si="32"/>
        <v>0</v>
      </c>
      <c r="H150" s="42">
        <f t="shared" si="32"/>
        <v>0</v>
      </c>
      <c r="I150" s="42" t="e">
        <f t="shared" si="32"/>
        <v>#REF!</v>
      </c>
      <c r="J150" s="42">
        <f t="shared" si="32"/>
        <v>399894.84</v>
      </c>
    </row>
    <row r="151" spans="1:10" ht="43.5" customHeight="1">
      <c r="A151" s="54"/>
      <c r="B151" s="41" t="s">
        <v>5</v>
      </c>
      <c r="C151" s="39"/>
      <c r="D151" s="39"/>
      <c r="E151" s="39">
        <v>0</v>
      </c>
      <c r="F151" s="39">
        <v>0</v>
      </c>
      <c r="G151" s="39">
        <v>0</v>
      </c>
      <c r="H151" s="39">
        <f>E151+F151+G151</f>
        <v>0</v>
      </c>
      <c r="I151" s="39" t="e">
        <f>#REF!-H151</f>
        <v>#REF!</v>
      </c>
      <c r="J151" s="39">
        <v>0</v>
      </c>
    </row>
    <row r="152" spans="1:10" ht="43.5" customHeight="1">
      <c r="A152" s="54"/>
      <c r="B152" s="41" t="s">
        <v>57</v>
      </c>
      <c r="C152" s="39"/>
      <c r="D152" s="39"/>
      <c r="E152" s="39">
        <v>0</v>
      </c>
      <c r="F152" s="39">
        <v>0</v>
      </c>
      <c r="G152" s="39">
        <v>0</v>
      </c>
      <c r="H152" s="39">
        <f>E152+F152+G152</f>
        <v>0</v>
      </c>
      <c r="I152" s="39" t="e">
        <f>#REF!-H152</f>
        <v>#REF!</v>
      </c>
      <c r="J152" s="39">
        <v>399894.84</v>
      </c>
    </row>
    <row r="153" spans="1:10" ht="43.5" customHeight="1">
      <c r="A153" s="54"/>
      <c r="B153" s="33" t="s">
        <v>34</v>
      </c>
      <c r="C153" s="42">
        <f aca="true" t="shared" si="33" ref="C153:J153">C154+C155+C156+C157</f>
        <v>0</v>
      </c>
      <c r="D153" s="42">
        <f t="shared" si="33"/>
        <v>0</v>
      </c>
      <c r="E153" s="42">
        <f t="shared" si="33"/>
        <v>45878.560000000005</v>
      </c>
      <c r="F153" s="42">
        <f t="shared" si="33"/>
        <v>15198.11</v>
      </c>
      <c r="G153" s="42">
        <f t="shared" si="33"/>
        <v>7012.42</v>
      </c>
      <c r="H153" s="42">
        <f t="shared" si="33"/>
        <v>68089.09</v>
      </c>
      <c r="I153" s="42" t="e">
        <f t="shared" si="33"/>
        <v>#REF!</v>
      </c>
      <c r="J153" s="42">
        <f t="shared" si="33"/>
        <v>3649.32</v>
      </c>
    </row>
    <row r="154" spans="1:10" ht="43.5" customHeight="1">
      <c r="A154" s="54"/>
      <c r="B154" s="41" t="s">
        <v>5</v>
      </c>
      <c r="C154" s="39"/>
      <c r="D154" s="39"/>
      <c r="E154" s="39">
        <v>0</v>
      </c>
      <c r="F154" s="39">
        <v>0</v>
      </c>
      <c r="G154" s="39">
        <v>0</v>
      </c>
      <c r="H154" s="39">
        <f>E154+F154+G154</f>
        <v>0</v>
      </c>
      <c r="I154" s="39" t="e">
        <f>#REF!-H154</f>
        <v>#REF!</v>
      </c>
      <c r="J154" s="39">
        <v>0</v>
      </c>
    </row>
    <row r="155" spans="1:10" ht="43.5" customHeight="1">
      <c r="A155" s="54"/>
      <c r="B155" s="41" t="s">
        <v>6</v>
      </c>
      <c r="C155" s="39"/>
      <c r="D155" s="39"/>
      <c r="E155" s="39">
        <v>6861.8</v>
      </c>
      <c r="F155" s="39">
        <v>5111.86</v>
      </c>
      <c r="G155" s="39">
        <v>7012.42</v>
      </c>
      <c r="H155" s="39">
        <f>E155+F155+G155</f>
        <v>18986.08</v>
      </c>
      <c r="I155" s="39" t="e">
        <f>#REF!-H155</f>
        <v>#REF!</v>
      </c>
      <c r="J155" s="39">
        <v>3649.32</v>
      </c>
    </row>
    <row r="156" spans="1:10" ht="51" customHeight="1">
      <c r="A156" s="54"/>
      <c r="B156" s="41" t="s">
        <v>49</v>
      </c>
      <c r="C156" s="39"/>
      <c r="D156" s="39"/>
      <c r="E156" s="39">
        <v>39016.76</v>
      </c>
      <c r="F156" s="39">
        <v>10086.25</v>
      </c>
      <c r="G156" s="39">
        <v>0</v>
      </c>
      <c r="H156" s="39">
        <f>E156+F156+G156</f>
        <v>49103.01</v>
      </c>
      <c r="I156" s="39" t="e">
        <f>#REF!-H156</f>
        <v>#REF!</v>
      </c>
      <c r="J156" s="39">
        <v>0</v>
      </c>
    </row>
    <row r="157" spans="1:10" ht="49.5" customHeight="1">
      <c r="A157" s="54"/>
      <c r="B157" s="41" t="s">
        <v>174</v>
      </c>
      <c r="C157" s="39"/>
      <c r="D157" s="39"/>
      <c r="E157" s="39">
        <v>0</v>
      </c>
      <c r="F157" s="39">
        <v>0</v>
      </c>
      <c r="G157" s="39">
        <v>0</v>
      </c>
      <c r="H157" s="39">
        <f>E157+F157+G157</f>
        <v>0</v>
      </c>
      <c r="I157" s="39" t="e">
        <f>#REF!-H157</f>
        <v>#REF!</v>
      </c>
      <c r="J157" s="39">
        <v>0</v>
      </c>
    </row>
    <row r="158" spans="1:10" ht="43.5" customHeight="1">
      <c r="A158" s="54"/>
      <c r="B158" s="41" t="s">
        <v>87</v>
      </c>
      <c r="C158" s="39"/>
      <c r="D158" s="39"/>
      <c r="E158" s="39">
        <v>0</v>
      </c>
      <c r="F158" s="39">
        <v>0</v>
      </c>
      <c r="G158" s="39">
        <v>0</v>
      </c>
      <c r="H158" s="39">
        <f>E158+F158+G158</f>
        <v>0</v>
      </c>
      <c r="I158" s="39" t="e">
        <f>#REF!-H158</f>
        <v>#REF!</v>
      </c>
      <c r="J158" s="39">
        <v>0</v>
      </c>
    </row>
    <row r="159" spans="1:10" ht="43.5" customHeight="1">
      <c r="A159" s="54"/>
      <c r="B159" s="33" t="s">
        <v>38</v>
      </c>
      <c r="C159" s="42">
        <f>C160+C161</f>
        <v>0</v>
      </c>
      <c r="D159" s="42">
        <f>D160+D161</f>
        <v>0</v>
      </c>
      <c r="E159" s="42">
        <f aca="true" t="shared" si="34" ref="E159:J159">E160+E161</f>
        <v>2139879.1799999997</v>
      </c>
      <c r="F159" s="42">
        <f t="shared" si="34"/>
        <v>606420.85</v>
      </c>
      <c r="G159" s="42">
        <f t="shared" si="34"/>
        <v>731934.72</v>
      </c>
      <c r="H159" s="42">
        <f t="shared" si="34"/>
        <v>3478234.75</v>
      </c>
      <c r="I159" s="42" t="e">
        <f t="shared" si="34"/>
        <v>#REF!</v>
      </c>
      <c r="J159" s="42">
        <f t="shared" si="34"/>
        <v>802016.23</v>
      </c>
    </row>
    <row r="160" spans="1:10" ht="43.5" customHeight="1">
      <c r="A160" s="54"/>
      <c r="B160" s="41" t="s">
        <v>6</v>
      </c>
      <c r="C160" s="39"/>
      <c r="D160" s="39"/>
      <c r="E160" s="39">
        <v>1875053.65</v>
      </c>
      <c r="F160" s="39">
        <v>275388.94</v>
      </c>
      <c r="G160" s="39">
        <v>599521.96</v>
      </c>
      <c r="H160" s="39">
        <f>E160+F160+G160</f>
        <v>2749964.55</v>
      </c>
      <c r="I160" s="39" t="e">
        <f>#REF!-H160</f>
        <v>#REF!</v>
      </c>
      <c r="J160" s="39">
        <v>318530.38</v>
      </c>
    </row>
    <row r="161" spans="1:10" ht="51" customHeight="1">
      <c r="A161" s="54"/>
      <c r="B161" s="41" t="s">
        <v>72</v>
      </c>
      <c r="C161" s="39"/>
      <c r="D161" s="39"/>
      <c r="E161" s="39">
        <v>264825.53</v>
      </c>
      <c r="F161" s="39">
        <v>331031.91</v>
      </c>
      <c r="G161" s="39">
        <v>132412.76</v>
      </c>
      <c r="H161" s="39">
        <f>E161+F161+G161</f>
        <v>728270.2</v>
      </c>
      <c r="I161" s="39" t="e">
        <f>#REF!-H161</f>
        <v>#REF!</v>
      </c>
      <c r="J161" s="39">
        <v>483485.85</v>
      </c>
    </row>
    <row r="162" spans="1:10" ht="43.5" customHeight="1">
      <c r="A162" s="54"/>
      <c r="B162" s="33" t="s">
        <v>30</v>
      </c>
      <c r="C162" s="42">
        <f>C163</f>
        <v>0</v>
      </c>
      <c r="D162" s="42">
        <f>D163</f>
        <v>0</v>
      </c>
      <c r="E162" s="42">
        <f aca="true" t="shared" si="35" ref="E162:J162">E163</f>
        <v>182098.89</v>
      </c>
      <c r="F162" s="42">
        <f t="shared" si="35"/>
        <v>444759.57</v>
      </c>
      <c r="G162" s="42">
        <f t="shared" si="35"/>
        <v>104484.78</v>
      </c>
      <c r="H162" s="42">
        <f t="shared" si="35"/>
        <v>731343.24</v>
      </c>
      <c r="I162" s="42" t="e">
        <f t="shared" si="35"/>
        <v>#REF!</v>
      </c>
      <c r="J162" s="42">
        <f t="shared" si="35"/>
        <v>24577.98</v>
      </c>
    </row>
    <row r="163" spans="1:10" ht="43.5" customHeight="1">
      <c r="A163" s="54"/>
      <c r="B163" s="41" t="s">
        <v>6</v>
      </c>
      <c r="C163" s="39"/>
      <c r="D163" s="39"/>
      <c r="E163" s="39">
        <v>182098.89</v>
      </c>
      <c r="F163" s="39">
        <v>444759.57</v>
      </c>
      <c r="G163" s="39">
        <v>104484.78</v>
      </c>
      <c r="H163" s="39">
        <f>E163+F163+G163</f>
        <v>731343.24</v>
      </c>
      <c r="I163" s="39" t="e">
        <f>#REF!-H163</f>
        <v>#REF!</v>
      </c>
      <c r="J163" s="39">
        <v>24577.98</v>
      </c>
    </row>
    <row r="164" spans="1:10" ht="43.5" customHeight="1">
      <c r="A164" s="54"/>
      <c r="B164" s="33" t="s">
        <v>1</v>
      </c>
      <c r="C164" s="42">
        <f>C165+C166+C167</f>
        <v>0</v>
      </c>
      <c r="D164" s="42">
        <f>D165+D166+D167</f>
        <v>0</v>
      </c>
      <c r="E164" s="42">
        <f aca="true" t="shared" si="36" ref="E164:J164">E165+E166+E167</f>
        <v>185212.8</v>
      </c>
      <c r="F164" s="42">
        <f t="shared" si="36"/>
        <v>293134.23</v>
      </c>
      <c r="G164" s="42">
        <f t="shared" si="36"/>
        <v>0</v>
      </c>
      <c r="H164" s="42">
        <f t="shared" si="36"/>
        <v>478347.02999999997</v>
      </c>
      <c r="I164" s="42" t="e">
        <f t="shared" si="36"/>
        <v>#REF!</v>
      </c>
      <c r="J164" s="42">
        <f t="shared" si="36"/>
        <v>0</v>
      </c>
    </row>
    <row r="165" spans="1:10" ht="33" customHeight="1">
      <c r="A165" s="54"/>
      <c r="B165" s="48" t="s">
        <v>8</v>
      </c>
      <c r="C165" s="39"/>
      <c r="D165" s="39"/>
      <c r="E165" s="39">
        <v>0</v>
      </c>
      <c r="F165" s="39">
        <v>293134.23</v>
      </c>
      <c r="G165" s="39">
        <v>0</v>
      </c>
      <c r="H165" s="39">
        <f>E165+F165+G165</f>
        <v>293134.23</v>
      </c>
      <c r="I165" s="39" t="e">
        <f>#REF!-H165</f>
        <v>#REF!</v>
      </c>
      <c r="J165" s="39">
        <v>0</v>
      </c>
    </row>
    <row r="166" spans="1:10" ht="33" customHeight="1">
      <c r="A166" s="54"/>
      <c r="B166" s="41" t="s">
        <v>48</v>
      </c>
      <c r="C166" s="39"/>
      <c r="D166" s="39"/>
      <c r="E166" s="39">
        <v>185212.8</v>
      </c>
      <c r="F166" s="39">
        <v>0</v>
      </c>
      <c r="G166" s="39">
        <v>0</v>
      </c>
      <c r="H166" s="39">
        <f>E166+F166+G166</f>
        <v>185212.8</v>
      </c>
      <c r="I166" s="39" t="e">
        <f>#REF!-H166</f>
        <v>#REF!</v>
      </c>
      <c r="J166" s="39">
        <v>0</v>
      </c>
    </row>
    <row r="167" spans="1:10" ht="51" customHeight="1">
      <c r="A167" s="54"/>
      <c r="B167" s="41" t="s">
        <v>49</v>
      </c>
      <c r="C167" s="39"/>
      <c r="D167" s="39"/>
      <c r="E167" s="39">
        <v>0</v>
      </c>
      <c r="F167" s="39">
        <v>0</v>
      </c>
      <c r="G167" s="39">
        <v>0</v>
      </c>
      <c r="H167" s="39">
        <f>E167+F167+G167</f>
        <v>0</v>
      </c>
      <c r="I167" s="39" t="e">
        <f>#REF!-H167</f>
        <v>#REF!</v>
      </c>
      <c r="J167" s="39">
        <v>0</v>
      </c>
    </row>
    <row r="168" spans="1:10" ht="43.5" customHeight="1">
      <c r="A168" s="54"/>
      <c r="B168" s="33" t="s">
        <v>47</v>
      </c>
      <c r="C168" s="42">
        <f>C169+C170</f>
        <v>0</v>
      </c>
      <c r="D168" s="42">
        <f>D169+D170</f>
        <v>0</v>
      </c>
      <c r="E168" s="42">
        <f aca="true" t="shared" si="37" ref="E168:J168">E169+E170</f>
        <v>428395.61</v>
      </c>
      <c r="F168" s="42">
        <f t="shared" si="37"/>
        <v>89509.05</v>
      </c>
      <c r="G168" s="42">
        <f t="shared" si="37"/>
        <v>0</v>
      </c>
      <c r="H168" s="42">
        <f t="shared" si="37"/>
        <v>517904.66000000003</v>
      </c>
      <c r="I168" s="42" t="e">
        <f t="shared" si="37"/>
        <v>#REF!</v>
      </c>
      <c r="J168" s="42">
        <f t="shared" si="37"/>
        <v>317341.73</v>
      </c>
    </row>
    <row r="169" spans="1:10" ht="33" customHeight="1">
      <c r="A169" s="54"/>
      <c r="B169" s="41" t="s">
        <v>46</v>
      </c>
      <c r="C169" s="39"/>
      <c r="D169" s="39"/>
      <c r="E169" s="39">
        <v>50348.84</v>
      </c>
      <c r="F169" s="39">
        <v>89509.05</v>
      </c>
      <c r="G169" s="39">
        <v>0</v>
      </c>
      <c r="H169" s="39">
        <f>E169+F169+G169</f>
        <v>139857.89</v>
      </c>
      <c r="I169" s="39" t="e">
        <f>#REF!-H169</f>
        <v>#REF!</v>
      </c>
      <c r="J169" s="39">
        <v>0</v>
      </c>
    </row>
    <row r="170" spans="1:10" ht="50.25" customHeight="1">
      <c r="A170" s="54"/>
      <c r="B170" s="41" t="s">
        <v>62</v>
      </c>
      <c r="C170" s="39"/>
      <c r="D170" s="39"/>
      <c r="E170" s="39">
        <v>378046.77</v>
      </c>
      <c r="F170" s="39">
        <v>0</v>
      </c>
      <c r="G170" s="39">
        <v>0</v>
      </c>
      <c r="H170" s="39">
        <f>E170+F170+G170</f>
        <v>378046.77</v>
      </c>
      <c r="I170" s="39" t="e">
        <f>#REF!-H170</f>
        <v>#REF!</v>
      </c>
      <c r="J170" s="39">
        <v>317341.73</v>
      </c>
    </row>
    <row r="171" spans="1:10" ht="43.5" customHeight="1">
      <c r="A171" s="54"/>
      <c r="B171" s="33" t="s">
        <v>21</v>
      </c>
      <c r="C171" s="42">
        <f aca="true" t="shared" si="38" ref="C171:J171">C172</f>
        <v>3256.92</v>
      </c>
      <c r="D171" s="42">
        <f t="shared" si="38"/>
        <v>3256.92</v>
      </c>
      <c r="E171" s="42">
        <f t="shared" si="38"/>
        <v>60578.71</v>
      </c>
      <c r="F171" s="42">
        <f t="shared" si="38"/>
        <v>0</v>
      </c>
      <c r="G171" s="42">
        <f t="shared" si="38"/>
        <v>0</v>
      </c>
      <c r="H171" s="42">
        <f t="shared" si="38"/>
        <v>60578.71</v>
      </c>
      <c r="I171" s="42" t="e">
        <f t="shared" si="38"/>
        <v>#REF!</v>
      </c>
      <c r="J171" s="42">
        <f t="shared" si="38"/>
        <v>4114.71</v>
      </c>
    </row>
    <row r="172" spans="1:10" ht="33" customHeight="1">
      <c r="A172" s="54"/>
      <c r="B172" s="41" t="s">
        <v>46</v>
      </c>
      <c r="C172" s="39">
        <v>3256.92</v>
      </c>
      <c r="D172" s="39">
        <v>3256.92</v>
      </c>
      <c r="E172" s="39">
        <v>60578.71</v>
      </c>
      <c r="F172" s="39">
        <v>0</v>
      </c>
      <c r="G172" s="39">
        <v>0</v>
      </c>
      <c r="H172" s="39">
        <f>E172+F172+G172</f>
        <v>60578.71</v>
      </c>
      <c r="I172" s="39" t="e">
        <f>#REF!-H172</f>
        <v>#REF!</v>
      </c>
      <c r="J172" s="39">
        <v>4114.71</v>
      </c>
    </row>
    <row r="173" spans="1:10" ht="43.5" customHeight="1">
      <c r="A173" s="54"/>
      <c r="B173" s="33" t="s">
        <v>11</v>
      </c>
      <c r="C173" s="42">
        <f>C174+C175+C176</f>
        <v>0</v>
      </c>
      <c r="D173" s="42">
        <f>D174+D175+D176</f>
        <v>0</v>
      </c>
      <c r="E173" s="42">
        <f aca="true" t="shared" si="39" ref="E173:J173">E174+E175+E176</f>
        <v>457740.6</v>
      </c>
      <c r="F173" s="42">
        <f t="shared" si="39"/>
        <v>76279.62</v>
      </c>
      <c r="G173" s="42">
        <f t="shared" si="39"/>
        <v>146854.96000000002</v>
      </c>
      <c r="H173" s="42">
        <f t="shared" si="39"/>
        <v>680875.1799999999</v>
      </c>
      <c r="I173" s="42" t="e">
        <f t="shared" si="39"/>
        <v>#REF!</v>
      </c>
      <c r="J173" s="42">
        <f t="shared" si="39"/>
        <v>0</v>
      </c>
    </row>
    <row r="174" spans="1:10" ht="51" customHeight="1">
      <c r="A174" s="54"/>
      <c r="B174" s="41" t="s">
        <v>49</v>
      </c>
      <c r="C174" s="39"/>
      <c r="D174" s="39"/>
      <c r="E174" s="39">
        <v>457740.6</v>
      </c>
      <c r="F174" s="39">
        <v>76279.62</v>
      </c>
      <c r="G174" s="39">
        <v>134672.6</v>
      </c>
      <c r="H174" s="39">
        <f>E174+F174+G174</f>
        <v>668692.82</v>
      </c>
      <c r="I174" s="39" t="e">
        <f>#REF!-H174</f>
        <v>#REF!</v>
      </c>
      <c r="J174" s="39">
        <v>0</v>
      </c>
    </row>
    <row r="175" spans="1:10" ht="51" customHeight="1">
      <c r="A175" s="54"/>
      <c r="B175" s="41" t="s">
        <v>66</v>
      </c>
      <c r="C175" s="39"/>
      <c r="D175" s="39"/>
      <c r="E175" s="39">
        <v>0</v>
      </c>
      <c r="F175" s="39">
        <v>0</v>
      </c>
      <c r="G175" s="39">
        <v>12182.36</v>
      </c>
      <c r="H175" s="39">
        <f>E175+F175+G175</f>
        <v>12182.36</v>
      </c>
      <c r="I175" s="39" t="e">
        <f>#REF!-H175</f>
        <v>#REF!</v>
      </c>
      <c r="J175" s="39">
        <v>0</v>
      </c>
    </row>
    <row r="176" spans="1:10" ht="51" customHeight="1">
      <c r="A176" s="54"/>
      <c r="B176" s="41" t="s">
        <v>76</v>
      </c>
      <c r="C176" s="39"/>
      <c r="D176" s="39"/>
      <c r="E176" s="39">
        <v>0</v>
      </c>
      <c r="F176" s="39">
        <v>0</v>
      </c>
      <c r="G176" s="39">
        <v>0</v>
      </c>
      <c r="H176" s="39">
        <f>E176+F176+G176</f>
        <v>0</v>
      </c>
      <c r="I176" s="39" t="e">
        <f>#REF!-H176</f>
        <v>#REF!</v>
      </c>
      <c r="J176" s="39">
        <v>0</v>
      </c>
    </row>
    <row r="177" spans="1:10" ht="43.5" customHeight="1">
      <c r="A177" s="54"/>
      <c r="B177" s="33" t="s">
        <v>32</v>
      </c>
      <c r="C177" s="42">
        <f aca="true" t="shared" si="40" ref="C177:J177">C178</f>
        <v>24713.35</v>
      </c>
      <c r="D177" s="42">
        <f t="shared" si="40"/>
        <v>24713.35</v>
      </c>
      <c r="E177" s="42">
        <f t="shared" si="40"/>
        <v>74140.06</v>
      </c>
      <c r="F177" s="42">
        <f t="shared" si="40"/>
        <v>0</v>
      </c>
      <c r="G177" s="42">
        <f t="shared" si="40"/>
        <v>0</v>
      </c>
      <c r="H177" s="42">
        <f t="shared" si="40"/>
        <v>74140.06</v>
      </c>
      <c r="I177" s="42" t="e">
        <f t="shared" si="40"/>
        <v>#REF!</v>
      </c>
      <c r="J177" s="42">
        <f t="shared" si="40"/>
        <v>74477.53</v>
      </c>
    </row>
    <row r="178" spans="1:10" ht="51" customHeight="1">
      <c r="A178" s="54"/>
      <c r="B178" s="41" t="s">
        <v>48</v>
      </c>
      <c r="C178" s="39">
        <v>24713.35</v>
      </c>
      <c r="D178" s="39">
        <v>24713.35</v>
      </c>
      <c r="E178" s="39">
        <v>74140.06</v>
      </c>
      <c r="F178" s="39">
        <v>0</v>
      </c>
      <c r="G178" s="43">
        <v>0</v>
      </c>
      <c r="H178" s="39">
        <f>E178+F178+G178</f>
        <v>74140.06</v>
      </c>
      <c r="I178" s="39" t="e">
        <f>#REF!-H178</f>
        <v>#REF!</v>
      </c>
      <c r="J178" s="39">
        <v>74477.53</v>
      </c>
    </row>
    <row r="179" spans="1:10" ht="55.5" customHeight="1">
      <c r="A179" s="54"/>
      <c r="B179" s="33" t="s">
        <v>50</v>
      </c>
      <c r="C179" s="42">
        <f>C180+C181+C182+C183+C184</f>
        <v>0</v>
      </c>
      <c r="D179" s="42">
        <f>D180+D181+D182+D183+D184</f>
        <v>0</v>
      </c>
      <c r="E179" s="42">
        <f aca="true" t="shared" si="41" ref="E179:J179">E180+E181+E182+E183+E184</f>
        <v>753236.87</v>
      </c>
      <c r="F179" s="42">
        <f t="shared" si="41"/>
        <v>376123.67</v>
      </c>
      <c r="G179" s="42">
        <f t="shared" si="41"/>
        <v>7679.6</v>
      </c>
      <c r="H179" s="42">
        <f t="shared" si="41"/>
        <v>1137040.1400000001</v>
      </c>
      <c r="I179" s="42" t="e">
        <f t="shared" si="41"/>
        <v>#REF!</v>
      </c>
      <c r="J179" s="42">
        <f t="shared" si="41"/>
        <v>17919.06</v>
      </c>
    </row>
    <row r="180" spans="1:10" ht="50.25" customHeight="1">
      <c r="A180" s="54"/>
      <c r="B180" s="41" t="s">
        <v>35</v>
      </c>
      <c r="C180" s="39"/>
      <c r="D180" s="39"/>
      <c r="E180" s="39">
        <v>0</v>
      </c>
      <c r="F180" s="39">
        <v>0</v>
      </c>
      <c r="G180" s="39">
        <v>0</v>
      </c>
      <c r="H180" s="39">
        <f>E180+F180+G180</f>
        <v>0</v>
      </c>
      <c r="I180" s="39" t="e">
        <f>#REF!-H180</f>
        <v>#REF!</v>
      </c>
      <c r="J180" s="39">
        <v>0</v>
      </c>
    </row>
    <row r="181" spans="1:10" ht="48" customHeight="1">
      <c r="A181" s="54"/>
      <c r="B181" s="41" t="s">
        <v>4</v>
      </c>
      <c r="C181" s="39"/>
      <c r="D181" s="39"/>
      <c r="E181" s="39">
        <v>0</v>
      </c>
      <c r="F181" s="39">
        <v>0</v>
      </c>
      <c r="G181" s="39">
        <v>7679.6</v>
      </c>
      <c r="H181" s="39">
        <f>E181+F181+G181</f>
        <v>7679.6</v>
      </c>
      <c r="I181" s="39" t="e">
        <f>#REF!-H181</f>
        <v>#REF!</v>
      </c>
      <c r="J181" s="39">
        <v>17919.06</v>
      </c>
    </row>
    <row r="182" spans="1:10" ht="51" customHeight="1">
      <c r="A182" s="54"/>
      <c r="B182" s="41" t="s">
        <v>6</v>
      </c>
      <c r="C182" s="39"/>
      <c r="D182" s="39"/>
      <c r="E182" s="39">
        <v>0</v>
      </c>
      <c r="F182" s="39">
        <v>23968.41</v>
      </c>
      <c r="G182" s="39">
        <v>0</v>
      </c>
      <c r="H182" s="39">
        <f>E182+F182+G182</f>
        <v>23968.41</v>
      </c>
      <c r="I182" s="39" t="e">
        <f>#REF!-H182</f>
        <v>#REF!</v>
      </c>
      <c r="J182" s="39">
        <v>0</v>
      </c>
    </row>
    <row r="183" spans="1:10" ht="32.25" customHeight="1">
      <c r="A183" s="54"/>
      <c r="B183" s="41" t="s">
        <v>51</v>
      </c>
      <c r="C183" s="39"/>
      <c r="D183" s="39"/>
      <c r="E183" s="39">
        <v>50472.45</v>
      </c>
      <c r="F183" s="39">
        <v>0</v>
      </c>
      <c r="G183" s="39">
        <v>0</v>
      </c>
      <c r="H183" s="39">
        <f>E183+F183+G183</f>
        <v>50472.45</v>
      </c>
      <c r="I183" s="39" t="e">
        <f>#REF!-H183</f>
        <v>#REF!</v>
      </c>
      <c r="J183" s="39">
        <v>0</v>
      </c>
    </row>
    <row r="184" spans="1:10" ht="51" customHeight="1">
      <c r="A184" s="54"/>
      <c r="B184" s="41" t="s">
        <v>73</v>
      </c>
      <c r="C184" s="39"/>
      <c r="D184" s="39"/>
      <c r="E184" s="39">
        <v>702764.42</v>
      </c>
      <c r="F184" s="39">
        <v>352155.26</v>
      </c>
      <c r="G184" s="39">
        <v>0</v>
      </c>
      <c r="H184" s="39">
        <f>E184+F184+G184</f>
        <v>1054919.6800000002</v>
      </c>
      <c r="I184" s="39" t="e">
        <f>#REF!-H184</f>
        <v>#REF!</v>
      </c>
      <c r="J184" s="39">
        <v>0</v>
      </c>
    </row>
    <row r="185" spans="1:10" ht="55.5" customHeight="1">
      <c r="A185" s="54"/>
      <c r="B185" s="33" t="s">
        <v>40</v>
      </c>
      <c r="C185" s="42">
        <f aca="true" t="shared" si="42" ref="C185:J185">C186</f>
        <v>0</v>
      </c>
      <c r="D185" s="42">
        <f t="shared" si="42"/>
        <v>0</v>
      </c>
      <c r="E185" s="42">
        <f t="shared" si="42"/>
        <v>39768.17</v>
      </c>
      <c r="F185" s="42">
        <f t="shared" si="42"/>
        <v>8372.25</v>
      </c>
      <c r="G185" s="42">
        <f t="shared" si="42"/>
        <v>0</v>
      </c>
      <c r="H185" s="42">
        <f t="shared" si="42"/>
        <v>48140.42</v>
      </c>
      <c r="I185" s="42" t="e">
        <f t="shared" si="42"/>
        <v>#REF!</v>
      </c>
      <c r="J185" s="42">
        <f t="shared" si="42"/>
        <v>0</v>
      </c>
    </row>
    <row r="186" spans="1:10" ht="51" customHeight="1">
      <c r="A186" s="54"/>
      <c r="B186" s="41" t="s">
        <v>4</v>
      </c>
      <c r="C186" s="39"/>
      <c r="D186" s="39"/>
      <c r="E186" s="39">
        <v>39768.17</v>
      </c>
      <c r="F186" s="39">
        <v>8372.25</v>
      </c>
      <c r="G186" s="39">
        <v>0</v>
      </c>
      <c r="H186" s="39">
        <f>E186+F186+G186</f>
        <v>48140.42</v>
      </c>
      <c r="I186" s="39" t="e">
        <f>#REF!-H186</f>
        <v>#REF!</v>
      </c>
      <c r="J186" s="39">
        <v>0</v>
      </c>
    </row>
    <row r="187" spans="1:10" ht="55.5" customHeight="1">
      <c r="A187" s="54"/>
      <c r="B187" s="33" t="s">
        <v>53</v>
      </c>
      <c r="C187" s="42">
        <f>C188+C189+C190</f>
        <v>0</v>
      </c>
      <c r="D187" s="42">
        <f>D188+D189+D190</f>
        <v>0</v>
      </c>
      <c r="E187" s="42">
        <f aca="true" t="shared" si="43" ref="E187:J187">E188+E189+E190</f>
        <v>10247705.85</v>
      </c>
      <c r="F187" s="42">
        <f t="shared" si="43"/>
        <v>28748846.02</v>
      </c>
      <c r="G187" s="42">
        <f t="shared" si="43"/>
        <v>25940756.81</v>
      </c>
      <c r="H187" s="42">
        <f t="shared" si="43"/>
        <v>64937308.68</v>
      </c>
      <c r="I187" s="42" t="e">
        <f t="shared" si="43"/>
        <v>#REF!</v>
      </c>
      <c r="J187" s="42">
        <f t="shared" si="43"/>
        <v>5915356.92</v>
      </c>
    </row>
    <row r="188" spans="1:10" ht="51" customHeight="1">
      <c r="A188" s="54"/>
      <c r="B188" s="41" t="s">
        <v>73</v>
      </c>
      <c r="C188" s="39"/>
      <c r="D188" s="39"/>
      <c r="E188" s="39">
        <v>10186695.5</v>
      </c>
      <c r="F188" s="39">
        <v>28639027.39</v>
      </c>
      <c r="G188" s="39">
        <v>25828904.5</v>
      </c>
      <c r="H188" s="39">
        <f>E188+F188+G188</f>
        <v>64654627.39</v>
      </c>
      <c r="I188" s="39" t="e">
        <f>#REF!-H188</f>
        <v>#REF!</v>
      </c>
      <c r="J188" s="39">
        <v>5915356.92</v>
      </c>
    </row>
    <row r="189" spans="1:10" ht="51" customHeight="1">
      <c r="A189" s="54"/>
      <c r="B189" s="41" t="s">
        <v>35</v>
      </c>
      <c r="C189" s="39"/>
      <c r="D189" s="39"/>
      <c r="E189" s="39">
        <v>61010.35</v>
      </c>
      <c r="F189" s="39">
        <v>109818.63</v>
      </c>
      <c r="G189" s="39">
        <v>111852.31</v>
      </c>
      <c r="H189" s="39">
        <f>E189+F189+G189</f>
        <v>282681.29000000004</v>
      </c>
      <c r="I189" s="39" t="e">
        <f>#REF!-H189</f>
        <v>#REF!</v>
      </c>
      <c r="J189" s="39">
        <v>0</v>
      </c>
    </row>
    <row r="190" spans="1:10" ht="51" customHeight="1">
      <c r="A190" s="54"/>
      <c r="B190" s="41" t="s">
        <v>4</v>
      </c>
      <c r="C190" s="39"/>
      <c r="D190" s="39"/>
      <c r="E190" s="39">
        <v>0</v>
      </c>
      <c r="F190" s="39">
        <v>0</v>
      </c>
      <c r="G190" s="39">
        <v>0</v>
      </c>
      <c r="H190" s="39">
        <f>E190+F190+G190</f>
        <v>0</v>
      </c>
      <c r="I190" s="39" t="e">
        <f>#REF!-H190</f>
        <v>#REF!</v>
      </c>
      <c r="J190" s="39">
        <v>0</v>
      </c>
    </row>
    <row r="191" spans="1:10" ht="55.5" customHeight="1">
      <c r="A191" s="54"/>
      <c r="B191" s="33" t="s">
        <v>58</v>
      </c>
      <c r="C191" s="42">
        <f aca="true" t="shared" si="44" ref="C191:J191">C192</f>
        <v>0</v>
      </c>
      <c r="D191" s="42">
        <f t="shared" si="44"/>
        <v>0</v>
      </c>
      <c r="E191" s="42">
        <f t="shared" si="44"/>
        <v>29552.71</v>
      </c>
      <c r="F191" s="42">
        <f t="shared" si="44"/>
        <v>0</v>
      </c>
      <c r="G191" s="42">
        <f t="shared" si="44"/>
        <v>0</v>
      </c>
      <c r="H191" s="42">
        <f t="shared" si="44"/>
        <v>29552.71</v>
      </c>
      <c r="I191" s="42" t="e">
        <f t="shared" si="44"/>
        <v>#REF!</v>
      </c>
      <c r="J191" s="42">
        <f t="shared" si="44"/>
        <v>27970.68</v>
      </c>
    </row>
    <row r="192" spans="1:10" ht="51" customHeight="1">
      <c r="A192" s="54"/>
      <c r="B192" s="41" t="s">
        <v>46</v>
      </c>
      <c r="C192" s="39"/>
      <c r="D192" s="39"/>
      <c r="E192" s="39">
        <v>29552.71</v>
      </c>
      <c r="F192" s="39">
        <v>0</v>
      </c>
      <c r="G192" s="39">
        <v>0</v>
      </c>
      <c r="H192" s="39">
        <f>E192+F192+G192</f>
        <v>29552.71</v>
      </c>
      <c r="I192" s="39" t="e">
        <f>#REF!-H192</f>
        <v>#REF!</v>
      </c>
      <c r="J192" s="39">
        <v>27970.68</v>
      </c>
    </row>
    <row r="193" spans="1:10" ht="55.5" customHeight="1">
      <c r="A193" s="54"/>
      <c r="B193" s="33" t="s">
        <v>59</v>
      </c>
      <c r="C193" s="42">
        <f aca="true" t="shared" si="45" ref="C193:J193">C194+C195</f>
        <v>0</v>
      </c>
      <c r="D193" s="42">
        <f t="shared" si="45"/>
        <v>0</v>
      </c>
      <c r="E193" s="42">
        <f t="shared" si="45"/>
        <v>0</v>
      </c>
      <c r="F193" s="42">
        <f t="shared" si="45"/>
        <v>0</v>
      </c>
      <c r="G193" s="42">
        <f t="shared" si="45"/>
        <v>0</v>
      </c>
      <c r="H193" s="42">
        <f t="shared" si="45"/>
        <v>0</v>
      </c>
      <c r="I193" s="42" t="e">
        <f t="shared" si="45"/>
        <v>#REF!</v>
      </c>
      <c r="J193" s="42">
        <f t="shared" si="45"/>
        <v>0</v>
      </c>
    </row>
    <row r="194" spans="1:10" ht="43.5" customHeight="1">
      <c r="A194" s="54"/>
      <c r="B194" s="41" t="s">
        <v>37</v>
      </c>
      <c r="C194" s="39"/>
      <c r="D194" s="39"/>
      <c r="E194" s="39">
        <v>0</v>
      </c>
      <c r="F194" s="39">
        <v>0</v>
      </c>
      <c r="G194" s="39">
        <v>0</v>
      </c>
      <c r="H194" s="39">
        <f>E194+F194+G194</f>
        <v>0</v>
      </c>
      <c r="I194" s="39" t="e">
        <f>#REF!-H194</f>
        <v>#REF!</v>
      </c>
      <c r="J194" s="39">
        <v>0</v>
      </c>
    </row>
    <row r="195" spans="1:10" ht="43.5" customHeight="1">
      <c r="A195" s="54"/>
      <c r="B195" s="41" t="s">
        <v>174</v>
      </c>
      <c r="C195" s="39"/>
      <c r="D195" s="39"/>
      <c r="E195" s="39">
        <v>0</v>
      </c>
      <c r="F195" s="39">
        <v>0</v>
      </c>
      <c r="G195" s="39">
        <v>0</v>
      </c>
      <c r="H195" s="39">
        <f>E195+F195+G195</f>
        <v>0</v>
      </c>
      <c r="I195" s="39" t="e">
        <f>#REF!-H195</f>
        <v>#REF!</v>
      </c>
      <c r="J195" s="39">
        <v>0</v>
      </c>
    </row>
    <row r="196" spans="1:10" ht="55.5" customHeight="1">
      <c r="A196" s="54"/>
      <c r="B196" s="33" t="s">
        <v>20</v>
      </c>
      <c r="C196" s="42">
        <f aca="true" t="shared" si="46" ref="C196:J196">C197</f>
        <v>0</v>
      </c>
      <c r="D196" s="42">
        <f t="shared" si="46"/>
        <v>0</v>
      </c>
      <c r="E196" s="42">
        <f t="shared" si="46"/>
        <v>0</v>
      </c>
      <c r="F196" s="42">
        <f t="shared" si="46"/>
        <v>0</v>
      </c>
      <c r="G196" s="42">
        <f t="shared" si="46"/>
        <v>0</v>
      </c>
      <c r="H196" s="42">
        <f t="shared" si="46"/>
        <v>0</v>
      </c>
      <c r="I196" s="42" t="e">
        <f t="shared" si="46"/>
        <v>#REF!</v>
      </c>
      <c r="J196" s="42">
        <f t="shared" si="46"/>
        <v>0</v>
      </c>
    </row>
    <row r="197" spans="1:10" ht="43.5" customHeight="1">
      <c r="A197" s="54"/>
      <c r="B197" s="41" t="s">
        <v>174</v>
      </c>
      <c r="C197" s="39"/>
      <c r="D197" s="39"/>
      <c r="E197" s="39">
        <v>0</v>
      </c>
      <c r="F197" s="39">
        <v>0</v>
      </c>
      <c r="G197" s="39">
        <v>0</v>
      </c>
      <c r="H197" s="39">
        <f>E197+F197+G197</f>
        <v>0</v>
      </c>
      <c r="I197" s="39" t="e">
        <f>#REF!-H197</f>
        <v>#REF!</v>
      </c>
      <c r="J197" s="39">
        <v>0</v>
      </c>
    </row>
    <row r="198" spans="1:10" ht="54.75" customHeight="1">
      <c r="A198" s="55"/>
      <c r="B198" s="33" t="s">
        <v>7</v>
      </c>
      <c r="C198" s="42">
        <f aca="true" t="shared" si="47" ref="C198:J198">C108+C116+C128+C137+C141+C147+C150+C153+C159+C162+C164+C168+C171+C173+C177+C179+C185+C187+C191+C193+C196</f>
        <v>27970.269999999997</v>
      </c>
      <c r="D198" s="42">
        <f t="shared" si="47"/>
        <v>27970.269999999997</v>
      </c>
      <c r="E198" s="42">
        <f t="shared" si="47"/>
        <v>34278390.93000001</v>
      </c>
      <c r="F198" s="42">
        <f t="shared" si="47"/>
        <v>41346615.5</v>
      </c>
      <c r="G198" s="42">
        <f t="shared" si="47"/>
        <v>38397385.21</v>
      </c>
      <c r="H198" s="42">
        <f t="shared" si="47"/>
        <v>114022391.64</v>
      </c>
      <c r="I198" s="42" t="e">
        <f t="shared" si="47"/>
        <v>#REF!</v>
      </c>
      <c r="J198" s="42">
        <f t="shared" si="47"/>
        <v>12492935.100000001</v>
      </c>
    </row>
    <row r="199" spans="1:10" ht="28.5" customHeight="1">
      <c r="A199" s="62" t="s">
        <v>175</v>
      </c>
      <c r="B199" s="41" t="s">
        <v>18</v>
      </c>
      <c r="C199" s="39"/>
      <c r="D199" s="39"/>
      <c r="E199" s="39">
        <v>0</v>
      </c>
      <c r="F199" s="39">
        <v>33333.3</v>
      </c>
      <c r="G199" s="39">
        <v>0</v>
      </c>
      <c r="H199" s="39">
        <f>E199+F199+G199</f>
        <v>33333.3</v>
      </c>
      <c r="I199" s="39" t="e">
        <f>#REF!-H199</f>
        <v>#REF!</v>
      </c>
      <c r="J199" s="39">
        <v>16618.14</v>
      </c>
    </row>
    <row r="200" spans="1:10" ht="28.5" customHeight="1">
      <c r="A200" s="63"/>
      <c r="B200" s="41" t="s">
        <v>3</v>
      </c>
      <c r="C200" s="39">
        <v>460.58</v>
      </c>
      <c r="D200" s="39">
        <v>460.58</v>
      </c>
      <c r="E200" s="39">
        <v>4087.5</v>
      </c>
      <c r="F200" s="39">
        <v>116614.69</v>
      </c>
      <c r="G200" s="39">
        <v>0</v>
      </c>
      <c r="H200" s="39">
        <f>E200+F200+G200</f>
        <v>120702.19</v>
      </c>
      <c r="I200" s="39" t="e">
        <f>#REF!-H200</f>
        <v>#REF!</v>
      </c>
      <c r="J200" s="39">
        <v>0</v>
      </c>
    </row>
    <row r="201" spans="1:10" ht="28.5" customHeight="1">
      <c r="A201" s="63"/>
      <c r="B201" s="41" t="s">
        <v>39</v>
      </c>
      <c r="C201" s="39"/>
      <c r="D201" s="39"/>
      <c r="E201" s="39">
        <v>395328.29</v>
      </c>
      <c r="F201" s="39">
        <v>0</v>
      </c>
      <c r="G201" s="39">
        <v>0</v>
      </c>
      <c r="H201" s="39">
        <f>E201+F201+G201</f>
        <v>395328.29</v>
      </c>
      <c r="I201" s="39" t="e">
        <f>#REF!-H201</f>
        <v>#REF!</v>
      </c>
      <c r="J201" s="39">
        <v>0</v>
      </c>
    </row>
    <row r="202" spans="1:10" ht="43.5" customHeight="1">
      <c r="A202" s="64"/>
      <c r="B202" s="33" t="s">
        <v>7</v>
      </c>
      <c r="C202" s="42">
        <f aca="true" t="shared" si="48" ref="C202:I202">C201+C200+C199</f>
        <v>460.58</v>
      </c>
      <c r="D202" s="42">
        <f t="shared" si="48"/>
        <v>460.58</v>
      </c>
      <c r="E202" s="42">
        <f t="shared" si="48"/>
        <v>399415.79</v>
      </c>
      <c r="F202" s="42">
        <f t="shared" si="48"/>
        <v>149947.99</v>
      </c>
      <c r="G202" s="42">
        <f t="shared" si="48"/>
        <v>0</v>
      </c>
      <c r="H202" s="42">
        <f t="shared" si="48"/>
        <v>549363.78</v>
      </c>
      <c r="I202" s="42" t="e">
        <f t="shared" si="48"/>
        <v>#REF!</v>
      </c>
      <c r="J202" s="42">
        <f>J201+J200+J199</f>
        <v>16618.14</v>
      </c>
    </row>
    <row r="203" spans="1:10" ht="28.5" customHeight="1">
      <c r="A203" s="68" t="s">
        <v>176</v>
      </c>
      <c r="B203" s="41" t="s">
        <v>18</v>
      </c>
      <c r="C203" s="39"/>
      <c r="D203" s="39"/>
      <c r="E203" s="39">
        <v>0</v>
      </c>
      <c r="F203" s="39">
        <v>3177.3</v>
      </c>
      <c r="G203" s="39">
        <v>0</v>
      </c>
      <c r="H203" s="39">
        <f>E203+F203+G203</f>
        <v>3177.3</v>
      </c>
      <c r="I203" s="39" t="e">
        <f>#REF!-H203</f>
        <v>#REF!</v>
      </c>
      <c r="J203" s="39">
        <v>0</v>
      </c>
    </row>
    <row r="204" spans="1:10" ht="28.5" customHeight="1">
      <c r="A204" s="68"/>
      <c r="B204" s="41" t="s">
        <v>3</v>
      </c>
      <c r="C204" s="39"/>
      <c r="D204" s="39"/>
      <c r="E204" s="39">
        <v>5772.57</v>
      </c>
      <c r="F204" s="39">
        <v>0</v>
      </c>
      <c r="G204" s="39">
        <v>0</v>
      </c>
      <c r="H204" s="39">
        <f>E204+F204+G204</f>
        <v>5772.57</v>
      </c>
      <c r="I204" s="39" t="e">
        <f>#REF!-H204</f>
        <v>#REF!</v>
      </c>
      <c r="J204" s="39">
        <v>0</v>
      </c>
    </row>
    <row r="205" spans="1:10" ht="28.5" customHeight="1">
      <c r="A205" s="68"/>
      <c r="B205" s="41" t="s">
        <v>39</v>
      </c>
      <c r="C205" s="39"/>
      <c r="D205" s="39"/>
      <c r="E205" s="39">
        <v>22159.85</v>
      </c>
      <c r="F205" s="39">
        <v>0</v>
      </c>
      <c r="G205" s="39">
        <v>0</v>
      </c>
      <c r="H205" s="39">
        <f>E205+F205+G205</f>
        <v>22159.85</v>
      </c>
      <c r="I205" s="39" t="e">
        <f>#REF!-H205</f>
        <v>#REF!</v>
      </c>
      <c r="J205" s="39">
        <v>0</v>
      </c>
    </row>
    <row r="206" spans="1:10" ht="52.5" customHeight="1">
      <c r="A206" s="68"/>
      <c r="B206" s="33" t="s">
        <v>7</v>
      </c>
      <c r="C206" s="42">
        <f>C205+C204+C203</f>
        <v>0</v>
      </c>
      <c r="D206" s="42">
        <f>D205+D204+D203</f>
        <v>0</v>
      </c>
      <c r="E206" s="42">
        <f aca="true" t="shared" si="49" ref="E206:J206">E205+E204+E203</f>
        <v>27932.42</v>
      </c>
      <c r="F206" s="42">
        <f t="shared" si="49"/>
        <v>3177.3</v>
      </c>
      <c r="G206" s="42">
        <f t="shared" si="49"/>
        <v>0</v>
      </c>
      <c r="H206" s="42">
        <f t="shared" si="49"/>
        <v>31109.719999999998</v>
      </c>
      <c r="I206" s="42" t="e">
        <f t="shared" si="49"/>
        <v>#REF!</v>
      </c>
      <c r="J206" s="42">
        <f t="shared" si="49"/>
        <v>0</v>
      </c>
    </row>
    <row r="207" spans="1:10" ht="35.25" customHeight="1">
      <c r="A207" s="53" t="s">
        <v>177</v>
      </c>
      <c r="B207" s="33" t="s">
        <v>91</v>
      </c>
      <c r="C207" s="37">
        <f>C208+C209+C210+C211</f>
        <v>95434.95</v>
      </c>
      <c r="D207" s="37">
        <f>D208+D209+D210+D211</f>
        <v>95434.95</v>
      </c>
      <c r="E207" s="37">
        <f aca="true" t="shared" si="50" ref="E207:J207">E208+E209+E210+E211</f>
        <v>0</v>
      </c>
      <c r="F207" s="37">
        <f t="shared" si="50"/>
        <v>1523805.83</v>
      </c>
      <c r="G207" s="37">
        <f t="shared" si="50"/>
        <v>0</v>
      </c>
      <c r="H207" s="37">
        <f t="shared" si="50"/>
        <v>1523805.83</v>
      </c>
      <c r="I207" s="37" t="e">
        <f t="shared" si="50"/>
        <v>#REF!</v>
      </c>
      <c r="J207" s="37">
        <f t="shared" si="50"/>
        <v>255347.75999999998</v>
      </c>
    </row>
    <row r="208" spans="1:10" ht="28.5" customHeight="1">
      <c r="A208" s="54"/>
      <c r="B208" s="41" t="s">
        <v>92</v>
      </c>
      <c r="C208" s="39">
        <v>95434.95</v>
      </c>
      <c r="D208" s="45">
        <v>95434.95</v>
      </c>
      <c r="E208" s="39">
        <v>0</v>
      </c>
      <c r="F208" s="39">
        <v>1049668.9100000001</v>
      </c>
      <c r="G208" s="39">
        <v>0</v>
      </c>
      <c r="H208" s="39">
        <f>E208+F208+G208</f>
        <v>1049668.9100000001</v>
      </c>
      <c r="I208" s="39" t="e">
        <f>#REF!-H208</f>
        <v>#REF!</v>
      </c>
      <c r="J208" s="39">
        <v>190872.08</v>
      </c>
    </row>
    <row r="209" spans="1:10" ht="34.5" customHeight="1">
      <c r="A209" s="54"/>
      <c r="B209" s="41" t="s">
        <v>93</v>
      </c>
      <c r="C209" s="39"/>
      <c r="D209" s="39"/>
      <c r="E209" s="39">
        <v>0</v>
      </c>
      <c r="F209" s="39">
        <v>0</v>
      </c>
      <c r="G209" s="39">
        <v>0</v>
      </c>
      <c r="H209" s="39">
        <f>E209+F209+G209</f>
        <v>0</v>
      </c>
      <c r="I209" s="39" t="e">
        <f>#REF!-H209</f>
        <v>#REF!</v>
      </c>
      <c r="J209" s="39">
        <v>0</v>
      </c>
    </row>
    <row r="210" spans="1:10" ht="48.75" customHeight="1">
      <c r="A210" s="54"/>
      <c r="B210" s="41" t="s">
        <v>94</v>
      </c>
      <c r="C210" s="39"/>
      <c r="D210" s="39"/>
      <c r="E210" s="39">
        <v>0</v>
      </c>
      <c r="F210" s="39">
        <v>22890</v>
      </c>
      <c r="G210" s="39">
        <v>0</v>
      </c>
      <c r="H210" s="39">
        <f>E210+F210+G210</f>
        <v>22890</v>
      </c>
      <c r="I210" s="39" t="e">
        <f>#REF!-H210</f>
        <v>#REF!</v>
      </c>
      <c r="J210" s="39">
        <v>0</v>
      </c>
    </row>
    <row r="211" spans="1:10" ht="34.5" customHeight="1">
      <c r="A211" s="54"/>
      <c r="B211" s="41" t="s">
        <v>95</v>
      </c>
      <c r="C211" s="39"/>
      <c r="D211" s="39"/>
      <c r="E211" s="39">
        <v>0</v>
      </c>
      <c r="F211" s="39">
        <v>451246.92</v>
      </c>
      <c r="G211" s="39">
        <v>0</v>
      </c>
      <c r="H211" s="39">
        <f>E211+F211+G211</f>
        <v>451246.92</v>
      </c>
      <c r="I211" s="39" t="e">
        <f>#REF!-H211</f>
        <v>#REF!</v>
      </c>
      <c r="J211" s="39">
        <v>64475.68</v>
      </c>
    </row>
    <row r="212" spans="1:10" ht="40.5" customHeight="1">
      <c r="A212" s="54"/>
      <c r="B212" s="33" t="s">
        <v>22</v>
      </c>
      <c r="C212" s="37">
        <f>C213+C214+C215+C216</f>
        <v>0</v>
      </c>
      <c r="D212" s="37">
        <f>D213+D214+D215+D216</f>
        <v>0</v>
      </c>
      <c r="E212" s="37">
        <f aca="true" t="shared" si="51" ref="E212:J212">E213+E214+E215+E216</f>
        <v>0</v>
      </c>
      <c r="F212" s="37">
        <f t="shared" si="51"/>
        <v>0</v>
      </c>
      <c r="G212" s="37">
        <f t="shared" si="51"/>
        <v>771202.25</v>
      </c>
      <c r="H212" s="37">
        <f t="shared" si="51"/>
        <v>771202.25</v>
      </c>
      <c r="I212" s="37" t="e">
        <f t="shared" si="51"/>
        <v>#REF!</v>
      </c>
      <c r="J212" s="37">
        <f t="shared" si="51"/>
        <v>117975</v>
      </c>
    </row>
    <row r="213" spans="1:10" ht="28.5" customHeight="1">
      <c r="A213" s="54"/>
      <c r="B213" s="41" t="s">
        <v>92</v>
      </c>
      <c r="C213" s="39"/>
      <c r="D213" s="39"/>
      <c r="E213" s="39">
        <v>0</v>
      </c>
      <c r="F213" s="39">
        <v>0</v>
      </c>
      <c r="G213" s="39">
        <v>674492</v>
      </c>
      <c r="H213" s="39">
        <f>E213+F213+G213</f>
        <v>674492</v>
      </c>
      <c r="I213" s="39" t="e">
        <f>#REF!-H213</f>
        <v>#REF!</v>
      </c>
      <c r="J213" s="39">
        <v>88400</v>
      </c>
    </row>
    <row r="214" spans="1:10" ht="39.75" customHeight="1">
      <c r="A214" s="54"/>
      <c r="B214" s="41" t="s">
        <v>93</v>
      </c>
      <c r="C214" s="39"/>
      <c r="D214" s="39"/>
      <c r="E214" s="39">
        <v>0</v>
      </c>
      <c r="F214" s="39">
        <v>0</v>
      </c>
      <c r="G214" s="39">
        <v>0</v>
      </c>
      <c r="H214" s="39">
        <f>E214+F214+G214</f>
        <v>0</v>
      </c>
      <c r="I214" s="39" t="e">
        <f>#REF!-H214</f>
        <v>#REF!</v>
      </c>
      <c r="J214" s="39">
        <v>0</v>
      </c>
    </row>
    <row r="215" spans="1:10" ht="34.5" customHeight="1">
      <c r="A215" s="54"/>
      <c r="B215" s="41" t="s">
        <v>94</v>
      </c>
      <c r="C215" s="39"/>
      <c r="D215" s="39"/>
      <c r="E215" s="39">
        <v>0</v>
      </c>
      <c r="F215" s="39">
        <v>0</v>
      </c>
      <c r="G215" s="39">
        <v>0</v>
      </c>
      <c r="H215" s="39">
        <f>E215+F215+G215</f>
        <v>0</v>
      </c>
      <c r="I215" s="39" t="e">
        <f>#REF!-H215</f>
        <v>#REF!</v>
      </c>
      <c r="J215" s="39">
        <v>0</v>
      </c>
    </row>
    <row r="216" spans="1:10" ht="38.25" customHeight="1">
      <c r="A216" s="54"/>
      <c r="B216" s="41" t="s">
        <v>95</v>
      </c>
      <c r="C216" s="39"/>
      <c r="D216" s="39"/>
      <c r="E216" s="39">
        <v>0</v>
      </c>
      <c r="F216" s="39">
        <v>0</v>
      </c>
      <c r="G216" s="39">
        <v>96710.25</v>
      </c>
      <c r="H216" s="39">
        <f>E216+F216+G216</f>
        <v>96710.25</v>
      </c>
      <c r="I216" s="39" t="e">
        <f>#REF!-H216</f>
        <v>#REF!</v>
      </c>
      <c r="J216" s="39">
        <v>29575</v>
      </c>
    </row>
    <row r="217" spans="1:10" ht="33" customHeight="1">
      <c r="A217" s="54"/>
      <c r="B217" s="33" t="s">
        <v>34</v>
      </c>
      <c r="C217" s="37">
        <f>C218+C219+C220+C221</f>
        <v>0</v>
      </c>
      <c r="D217" s="37">
        <f>D218+D219+D220+D221</f>
        <v>0</v>
      </c>
      <c r="E217" s="37">
        <f aca="true" t="shared" si="52" ref="E217:J217">E218+E219+E220+E221</f>
        <v>954369.99</v>
      </c>
      <c r="F217" s="37">
        <f t="shared" si="52"/>
        <v>0</v>
      </c>
      <c r="G217" s="37">
        <f t="shared" si="52"/>
        <v>88727.3</v>
      </c>
      <c r="H217" s="37">
        <f t="shared" si="52"/>
        <v>1043097.29</v>
      </c>
      <c r="I217" s="37" t="e">
        <f t="shared" si="52"/>
        <v>#REF!</v>
      </c>
      <c r="J217" s="37">
        <f t="shared" si="52"/>
        <v>0</v>
      </c>
    </row>
    <row r="218" spans="1:10" ht="26.25" customHeight="1">
      <c r="A218" s="54"/>
      <c r="B218" s="41" t="s">
        <v>92</v>
      </c>
      <c r="C218" s="39"/>
      <c r="D218" s="39"/>
      <c r="E218" s="39">
        <v>954369.99</v>
      </c>
      <c r="F218" s="39">
        <v>0</v>
      </c>
      <c r="G218" s="39">
        <v>0</v>
      </c>
      <c r="H218" s="39">
        <f>E218+F218+G218</f>
        <v>954369.99</v>
      </c>
      <c r="I218" s="39" t="e">
        <f>#REF!-H218</f>
        <v>#REF!</v>
      </c>
      <c r="J218" s="39">
        <v>0</v>
      </c>
    </row>
    <row r="219" spans="1:10" ht="33" customHeight="1">
      <c r="A219" s="54"/>
      <c r="B219" s="41" t="s">
        <v>93</v>
      </c>
      <c r="C219" s="39"/>
      <c r="D219" s="39"/>
      <c r="E219" s="39">
        <v>0</v>
      </c>
      <c r="F219" s="39">
        <v>0</v>
      </c>
      <c r="G219" s="39">
        <v>0</v>
      </c>
      <c r="H219" s="39">
        <f>E219+F219+G219</f>
        <v>0</v>
      </c>
      <c r="I219" s="39" t="e">
        <f>#REF!-H219</f>
        <v>#REF!</v>
      </c>
      <c r="J219" s="39">
        <v>0</v>
      </c>
    </row>
    <row r="220" spans="1:10" ht="44.25" customHeight="1">
      <c r="A220" s="54"/>
      <c r="B220" s="41" t="s">
        <v>94</v>
      </c>
      <c r="C220" s="39"/>
      <c r="D220" s="39"/>
      <c r="E220" s="39">
        <v>0</v>
      </c>
      <c r="F220" s="39">
        <v>0</v>
      </c>
      <c r="G220" s="39">
        <v>0</v>
      </c>
      <c r="H220" s="39">
        <f>E220+F220+G220</f>
        <v>0</v>
      </c>
      <c r="I220" s="39" t="e">
        <f>#REF!-H220</f>
        <v>#REF!</v>
      </c>
      <c r="J220" s="39">
        <v>0</v>
      </c>
    </row>
    <row r="221" spans="1:10" ht="33" customHeight="1">
      <c r="A221" s="54"/>
      <c r="B221" s="41" t="s">
        <v>95</v>
      </c>
      <c r="C221" s="39"/>
      <c r="D221" s="39"/>
      <c r="E221" s="39">
        <v>0</v>
      </c>
      <c r="F221" s="39">
        <v>0</v>
      </c>
      <c r="G221" s="39">
        <v>88727.3</v>
      </c>
      <c r="H221" s="39">
        <f>E221+F221+G221</f>
        <v>88727.3</v>
      </c>
      <c r="I221" s="39" t="e">
        <f>#REF!-H221</f>
        <v>#REF!</v>
      </c>
      <c r="J221" s="39">
        <v>0</v>
      </c>
    </row>
    <row r="222" spans="1:10" ht="40.5" customHeight="1">
      <c r="A222" s="54"/>
      <c r="B222" s="33" t="s">
        <v>96</v>
      </c>
      <c r="C222" s="37">
        <f>C223+C224+C225+C226</f>
        <v>0</v>
      </c>
      <c r="D222" s="37">
        <f>D223+D224+D225+D226</f>
        <v>0</v>
      </c>
      <c r="E222" s="37">
        <f aca="true" t="shared" si="53" ref="E222:J222">E223+E224+E225+E226</f>
        <v>0</v>
      </c>
      <c r="F222" s="37">
        <f t="shared" si="53"/>
        <v>0</v>
      </c>
      <c r="G222" s="37">
        <f t="shared" si="53"/>
        <v>0</v>
      </c>
      <c r="H222" s="37">
        <f t="shared" si="53"/>
        <v>0</v>
      </c>
      <c r="I222" s="37" t="e">
        <f t="shared" si="53"/>
        <v>#REF!</v>
      </c>
      <c r="J222" s="37">
        <f t="shared" si="53"/>
        <v>0</v>
      </c>
    </row>
    <row r="223" spans="1:10" ht="28.5" customHeight="1">
      <c r="A223" s="54"/>
      <c r="B223" s="41" t="s">
        <v>92</v>
      </c>
      <c r="C223" s="39"/>
      <c r="D223" s="39"/>
      <c r="E223" s="39">
        <v>0</v>
      </c>
      <c r="F223" s="39">
        <v>0</v>
      </c>
      <c r="G223" s="39">
        <v>0</v>
      </c>
      <c r="H223" s="39">
        <f>E223+F223+G223</f>
        <v>0</v>
      </c>
      <c r="I223" s="39" t="e">
        <f>#REF!-H223</f>
        <v>#REF!</v>
      </c>
      <c r="J223" s="39">
        <v>0</v>
      </c>
    </row>
    <row r="224" spans="1:10" ht="39.75" customHeight="1">
      <c r="A224" s="54"/>
      <c r="B224" s="41" t="s">
        <v>93</v>
      </c>
      <c r="C224" s="39"/>
      <c r="D224" s="39"/>
      <c r="E224" s="39">
        <v>0</v>
      </c>
      <c r="F224" s="39">
        <v>0</v>
      </c>
      <c r="G224" s="39">
        <v>0</v>
      </c>
      <c r="H224" s="39">
        <f>E224+F224+G224</f>
        <v>0</v>
      </c>
      <c r="I224" s="39" t="e">
        <f>#REF!-H224</f>
        <v>#REF!</v>
      </c>
      <c r="J224" s="39">
        <v>0</v>
      </c>
    </row>
    <row r="225" spans="1:10" ht="34.5" customHeight="1">
      <c r="A225" s="54"/>
      <c r="B225" s="41" t="s">
        <v>94</v>
      </c>
      <c r="C225" s="39"/>
      <c r="D225" s="39"/>
      <c r="E225" s="39">
        <v>0</v>
      </c>
      <c r="F225" s="39">
        <v>0</v>
      </c>
      <c r="G225" s="39">
        <v>0</v>
      </c>
      <c r="H225" s="39">
        <f>E225+F225+G225</f>
        <v>0</v>
      </c>
      <c r="I225" s="39" t="e">
        <f>#REF!-H225</f>
        <v>#REF!</v>
      </c>
      <c r="J225" s="39">
        <v>0</v>
      </c>
    </row>
    <row r="226" spans="1:10" ht="38.25" customHeight="1">
      <c r="A226" s="54"/>
      <c r="B226" s="41" t="s">
        <v>95</v>
      </c>
      <c r="C226" s="39"/>
      <c r="D226" s="39"/>
      <c r="E226" s="39">
        <v>0</v>
      </c>
      <c r="F226" s="39">
        <v>0</v>
      </c>
      <c r="G226" s="39">
        <v>0</v>
      </c>
      <c r="H226" s="39">
        <f>E226+F226+G226</f>
        <v>0</v>
      </c>
      <c r="I226" s="39" t="e">
        <f>#REF!-H226</f>
        <v>#REF!</v>
      </c>
      <c r="J226" s="39">
        <v>0</v>
      </c>
    </row>
    <row r="227" spans="1:10" ht="40.5" customHeight="1">
      <c r="A227" s="55"/>
      <c r="B227" s="33" t="s">
        <v>7</v>
      </c>
      <c r="C227" s="37">
        <f>C222+C217+C212+C207</f>
        <v>95434.95</v>
      </c>
      <c r="D227" s="37">
        <f>D222+D217+D212+D207</f>
        <v>95434.95</v>
      </c>
      <c r="E227" s="37">
        <f aca="true" t="shared" si="54" ref="E227:J227">E222+E217+E212+E207</f>
        <v>954369.99</v>
      </c>
      <c r="F227" s="37">
        <f t="shared" si="54"/>
        <v>1523805.83</v>
      </c>
      <c r="G227" s="37">
        <f t="shared" si="54"/>
        <v>859929.55</v>
      </c>
      <c r="H227" s="37">
        <f t="shared" si="54"/>
        <v>3338105.37</v>
      </c>
      <c r="I227" s="37" t="e">
        <f t="shared" si="54"/>
        <v>#REF!</v>
      </c>
      <c r="J227" s="37">
        <f t="shared" si="54"/>
        <v>373322.76</v>
      </c>
    </row>
    <row r="228" spans="1:10" ht="28.5" customHeight="1">
      <c r="A228" s="69" t="s">
        <v>178</v>
      </c>
      <c r="B228" s="33" t="s">
        <v>15</v>
      </c>
      <c r="C228" s="37">
        <f aca="true" t="shared" si="55" ref="C228:J228">C229+C230+C231+C232</f>
        <v>0</v>
      </c>
      <c r="D228" s="37">
        <f t="shared" si="55"/>
        <v>0</v>
      </c>
      <c r="E228" s="37">
        <f t="shared" si="55"/>
        <v>771973.98</v>
      </c>
      <c r="F228" s="37">
        <f t="shared" si="55"/>
        <v>611466.67</v>
      </c>
      <c r="G228" s="37">
        <f t="shared" si="55"/>
        <v>1092914.8199999998</v>
      </c>
      <c r="H228" s="37">
        <f t="shared" si="55"/>
        <v>2476355.4699999997</v>
      </c>
      <c r="I228" s="37" t="e">
        <f>I229+I230+I231+I232</f>
        <v>#REF!</v>
      </c>
      <c r="J228" s="37">
        <f t="shared" si="55"/>
        <v>0</v>
      </c>
    </row>
    <row r="229" spans="1:10" ht="28.5" customHeight="1">
      <c r="A229" s="68"/>
      <c r="B229" s="41" t="s">
        <v>97</v>
      </c>
      <c r="C229" s="39"/>
      <c r="D229" s="39"/>
      <c r="E229" s="39">
        <v>658728.04</v>
      </c>
      <c r="F229" s="39">
        <v>611466.67</v>
      </c>
      <c r="G229" s="39">
        <v>1057571.4</v>
      </c>
      <c r="H229" s="39">
        <f>E229+F229+G229</f>
        <v>2327766.11</v>
      </c>
      <c r="I229" s="39" t="e">
        <f>#REF!-H229</f>
        <v>#REF!</v>
      </c>
      <c r="J229" s="39">
        <v>0</v>
      </c>
    </row>
    <row r="230" spans="1:10" ht="33.75" customHeight="1">
      <c r="A230" s="68"/>
      <c r="B230" s="41" t="s">
        <v>98</v>
      </c>
      <c r="C230" s="39"/>
      <c r="D230" s="39"/>
      <c r="E230" s="39">
        <v>94721</v>
      </c>
      <c r="F230" s="39">
        <v>0</v>
      </c>
      <c r="G230" s="39">
        <v>0</v>
      </c>
      <c r="H230" s="39">
        <f>E230+F230+G230</f>
        <v>94721</v>
      </c>
      <c r="I230" s="39" t="e">
        <f>#REF!-H230</f>
        <v>#REF!</v>
      </c>
      <c r="J230" s="39">
        <v>0</v>
      </c>
    </row>
    <row r="231" spans="1:10" ht="28.5" customHeight="1">
      <c r="A231" s="68"/>
      <c r="B231" s="41" t="s">
        <v>99</v>
      </c>
      <c r="C231" s="39"/>
      <c r="D231" s="39"/>
      <c r="E231" s="39">
        <v>0</v>
      </c>
      <c r="F231" s="39">
        <v>0</v>
      </c>
      <c r="G231" s="39">
        <v>0</v>
      </c>
      <c r="H231" s="39">
        <f>E231+F231+G231</f>
        <v>0</v>
      </c>
      <c r="I231" s="39" t="e">
        <f>#REF!-H231</f>
        <v>#REF!</v>
      </c>
      <c r="J231" s="39">
        <v>0</v>
      </c>
    </row>
    <row r="232" spans="1:10" ht="48" customHeight="1">
      <c r="A232" s="68"/>
      <c r="B232" s="41" t="s">
        <v>100</v>
      </c>
      <c r="C232" s="39"/>
      <c r="D232" s="39"/>
      <c r="E232" s="39">
        <v>18524.94</v>
      </c>
      <c r="F232" s="39">
        <v>0</v>
      </c>
      <c r="G232" s="39">
        <v>35343.42</v>
      </c>
      <c r="H232" s="39">
        <f>E232+F232+G232</f>
        <v>53868.36</v>
      </c>
      <c r="I232" s="39" t="e">
        <f>#REF!-H232</f>
        <v>#REF!</v>
      </c>
      <c r="J232" s="39">
        <v>0</v>
      </c>
    </row>
    <row r="233" spans="1:10" ht="37.5" customHeight="1">
      <c r="A233" s="68"/>
      <c r="B233" s="33" t="s">
        <v>101</v>
      </c>
      <c r="C233" s="37">
        <f aca="true" t="shared" si="56" ref="C233:J233">C234+C235+C236</f>
        <v>0</v>
      </c>
      <c r="D233" s="37">
        <f t="shared" si="56"/>
        <v>0</v>
      </c>
      <c r="E233" s="37">
        <f t="shared" si="56"/>
        <v>59528.17</v>
      </c>
      <c r="F233" s="37">
        <f t="shared" si="56"/>
        <v>79935.15</v>
      </c>
      <c r="G233" s="37">
        <f t="shared" si="56"/>
        <v>0</v>
      </c>
      <c r="H233" s="37">
        <f t="shared" si="56"/>
        <v>139463.32</v>
      </c>
      <c r="I233" s="37" t="e">
        <f>I234+I235+I236</f>
        <v>#REF!</v>
      </c>
      <c r="J233" s="37">
        <f t="shared" si="56"/>
        <v>0</v>
      </c>
    </row>
    <row r="234" spans="1:10" ht="28.5" customHeight="1">
      <c r="A234" s="68"/>
      <c r="B234" s="41" t="s">
        <v>97</v>
      </c>
      <c r="C234" s="39"/>
      <c r="D234" s="39"/>
      <c r="E234" s="44">
        <v>50646.85</v>
      </c>
      <c r="F234" s="39">
        <v>79935.15</v>
      </c>
      <c r="G234" s="39">
        <v>0</v>
      </c>
      <c r="H234" s="39">
        <f>E234+F234+G234</f>
        <v>130582</v>
      </c>
      <c r="I234" s="39" t="e">
        <f>#REF!-H234</f>
        <v>#REF!</v>
      </c>
      <c r="J234" s="39">
        <v>0</v>
      </c>
    </row>
    <row r="235" spans="1:10" ht="33.75" customHeight="1">
      <c r="A235" s="68"/>
      <c r="B235" s="41" t="s">
        <v>99</v>
      </c>
      <c r="C235" s="39"/>
      <c r="D235" s="39"/>
      <c r="E235" s="39">
        <v>0</v>
      </c>
      <c r="F235" s="39">
        <v>0</v>
      </c>
      <c r="G235" s="39">
        <v>0</v>
      </c>
      <c r="H235" s="39">
        <f>E235+F235+G235</f>
        <v>0</v>
      </c>
      <c r="I235" s="39" t="e">
        <f>#REF!-H235</f>
        <v>#REF!</v>
      </c>
      <c r="J235" s="39">
        <v>0</v>
      </c>
    </row>
    <row r="236" spans="1:10" ht="33.75" customHeight="1">
      <c r="A236" s="68"/>
      <c r="B236" s="41" t="s">
        <v>100</v>
      </c>
      <c r="C236" s="39"/>
      <c r="D236" s="39"/>
      <c r="E236" s="39">
        <v>8881.32</v>
      </c>
      <c r="F236" s="39">
        <v>0</v>
      </c>
      <c r="G236" s="39">
        <v>0</v>
      </c>
      <c r="H236" s="39">
        <f>E236+F236+G236</f>
        <v>8881.32</v>
      </c>
      <c r="I236" s="39" t="e">
        <f>#REF!-H236</f>
        <v>#REF!</v>
      </c>
      <c r="J236" s="39">
        <v>0</v>
      </c>
    </row>
    <row r="237" spans="1:10" ht="34.5" customHeight="1">
      <c r="A237" s="68"/>
      <c r="B237" s="33" t="s">
        <v>40</v>
      </c>
      <c r="C237" s="37">
        <f aca="true" t="shared" si="57" ref="C237:J237">C238+C239</f>
        <v>0</v>
      </c>
      <c r="D237" s="37">
        <f t="shared" si="57"/>
        <v>0</v>
      </c>
      <c r="E237" s="37">
        <f t="shared" si="57"/>
        <v>165404.45</v>
      </c>
      <c r="F237" s="37">
        <f t="shared" si="57"/>
        <v>629825.44</v>
      </c>
      <c r="G237" s="37">
        <f t="shared" si="57"/>
        <v>268471.23</v>
      </c>
      <c r="H237" s="37">
        <f t="shared" si="57"/>
        <v>1063701.1199999999</v>
      </c>
      <c r="I237" s="37" t="e">
        <f>I238+I239</f>
        <v>#REF!</v>
      </c>
      <c r="J237" s="37">
        <f t="shared" si="57"/>
        <v>547556.22</v>
      </c>
    </row>
    <row r="238" spans="1:10" ht="28.5" customHeight="1">
      <c r="A238" s="68"/>
      <c r="B238" s="41" t="s">
        <v>97</v>
      </c>
      <c r="C238" s="39"/>
      <c r="D238" s="39"/>
      <c r="E238" s="39">
        <v>50111.66</v>
      </c>
      <c r="F238" s="39">
        <v>629825.44</v>
      </c>
      <c r="G238" s="39">
        <v>268471.23</v>
      </c>
      <c r="H238" s="39">
        <f>E238+F238+G238</f>
        <v>948408.33</v>
      </c>
      <c r="I238" s="39" t="e">
        <f>#REF!-H238</f>
        <v>#REF!</v>
      </c>
      <c r="J238" s="39">
        <v>547556.22</v>
      </c>
    </row>
    <row r="239" spans="1:10" ht="45.75" customHeight="1">
      <c r="A239" s="68"/>
      <c r="B239" s="41" t="s">
        <v>100</v>
      </c>
      <c r="C239" s="39"/>
      <c r="D239" s="39"/>
      <c r="E239" s="39">
        <v>115292.79</v>
      </c>
      <c r="F239" s="39">
        <v>0</v>
      </c>
      <c r="G239" s="39">
        <v>0</v>
      </c>
      <c r="H239" s="39">
        <f>E239+F239+G239</f>
        <v>115292.79</v>
      </c>
      <c r="I239" s="39" t="e">
        <f>#REF!-H239</f>
        <v>#REF!</v>
      </c>
      <c r="J239" s="39">
        <v>0</v>
      </c>
    </row>
    <row r="240" spans="1:10" ht="35.25" customHeight="1">
      <c r="A240" s="68"/>
      <c r="B240" s="33" t="s">
        <v>102</v>
      </c>
      <c r="C240" s="37">
        <f aca="true" t="shared" si="58" ref="C240:J240">C241+C242+C243+C244+C245+C246</f>
        <v>0</v>
      </c>
      <c r="D240" s="37">
        <f t="shared" si="58"/>
        <v>0</v>
      </c>
      <c r="E240" s="37">
        <f t="shared" si="58"/>
        <v>4411865.75</v>
      </c>
      <c r="F240" s="37">
        <f t="shared" si="58"/>
        <v>1359402.22</v>
      </c>
      <c r="G240" s="37">
        <f t="shared" si="58"/>
        <v>2109296.6</v>
      </c>
      <c r="H240" s="37">
        <f t="shared" si="58"/>
        <v>7880564.57</v>
      </c>
      <c r="I240" s="37" t="e">
        <f>I241+I242+I243+I244+I245+I246</f>
        <v>#REF!</v>
      </c>
      <c r="J240" s="37">
        <f t="shared" si="58"/>
        <v>1279422.2</v>
      </c>
    </row>
    <row r="241" spans="1:10" ht="28.5" customHeight="1">
      <c r="A241" s="68"/>
      <c r="B241" s="41" t="s">
        <v>97</v>
      </c>
      <c r="C241" s="39"/>
      <c r="D241" s="39"/>
      <c r="E241" s="39">
        <v>4411865.75</v>
      </c>
      <c r="F241" s="39">
        <v>1359402.22</v>
      </c>
      <c r="G241" s="39">
        <v>2063466.6</v>
      </c>
      <c r="H241" s="39">
        <f aca="true" t="shared" si="59" ref="H241:H246">E241+F241+G241</f>
        <v>7834734.57</v>
      </c>
      <c r="I241" s="39" t="e">
        <f>#REF!-H241</f>
        <v>#REF!</v>
      </c>
      <c r="J241" s="39">
        <v>1260936.2</v>
      </c>
    </row>
    <row r="242" spans="1:10" ht="48.75" customHeight="1">
      <c r="A242" s="68"/>
      <c r="B242" s="41" t="s">
        <v>98</v>
      </c>
      <c r="C242" s="39"/>
      <c r="D242" s="39"/>
      <c r="E242" s="39">
        <v>0</v>
      </c>
      <c r="F242" s="39">
        <v>0</v>
      </c>
      <c r="G242" s="39">
        <v>0</v>
      </c>
      <c r="H242" s="39">
        <f t="shared" si="59"/>
        <v>0</v>
      </c>
      <c r="I242" s="39" t="e">
        <f>#REF!-H242</f>
        <v>#REF!</v>
      </c>
      <c r="J242" s="39">
        <v>0</v>
      </c>
    </row>
    <row r="243" spans="1:10" ht="34.5" customHeight="1">
      <c r="A243" s="68"/>
      <c r="B243" s="41" t="s">
        <v>103</v>
      </c>
      <c r="C243" s="39"/>
      <c r="D243" s="39"/>
      <c r="E243" s="39">
        <v>0</v>
      </c>
      <c r="F243" s="39">
        <v>0</v>
      </c>
      <c r="G243" s="39">
        <v>0</v>
      </c>
      <c r="H243" s="39">
        <f t="shared" si="59"/>
        <v>0</v>
      </c>
      <c r="I243" s="39" t="e">
        <f>#REF!-H243</f>
        <v>#REF!</v>
      </c>
      <c r="J243" s="39">
        <v>0</v>
      </c>
    </row>
    <row r="244" spans="1:10" ht="33.75" customHeight="1">
      <c r="A244" s="68"/>
      <c r="B244" s="41" t="s">
        <v>99</v>
      </c>
      <c r="C244" s="39"/>
      <c r="D244" s="39"/>
      <c r="E244" s="39">
        <v>0</v>
      </c>
      <c r="F244" s="39">
        <v>0</v>
      </c>
      <c r="G244" s="39">
        <v>0</v>
      </c>
      <c r="H244" s="39">
        <f t="shared" si="59"/>
        <v>0</v>
      </c>
      <c r="I244" s="39" t="e">
        <f>#REF!-H244</f>
        <v>#REF!</v>
      </c>
      <c r="J244" s="39">
        <v>8286</v>
      </c>
    </row>
    <row r="245" spans="1:10" ht="28.5" customHeight="1">
      <c r="A245" s="68"/>
      <c r="B245" s="41" t="s">
        <v>104</v>
      </c>
      <c r="C245" s="39"/>
      <c r="D245" s="39"/>
      <c r="E245" s="39">
        <v>0</v>
      </c>
      <c r="F245" s="39">
        <v>0</v>
      </c>
      <c r="G245" s="39">
        <v>0</v>
      </c>
      <c r="H245" s="39">
        <f t="shared" si="59"/>
        <v>0</v>
      </c>
      <c r="I245" s="39" t="e">
        <f>#REF!-H245</f>
        <v>#REF!</v>
      </c>
      <c r="J245" s="39">
        <v>0</v>
      </c>
    </row>
    <row r="246" spans="1:10" ht="44.25" customHeight="1">
      <c r="A246" s="68"/>
      <c r="B246" s="41" t="s">
        <v>100</v>
      </c>
      <c r="C246" s="39"/>
      <c r="D246" s="39"/>
      <c r="E246" s="39">
        <v>0</v>
      </c>
      <c r="F246" s="39">
        <v>0</v>
      </c>
      <c r="G246" s="39">
        <v>45830</v>
      </c>
      <c r="H246" s="39">
        <f t="shared" si="59"/>
        <v>45830</v>
      </c>
      <c r="I246" s="39" t="e">
        <f>#REF!-H246</f>
        <v>#REF!</v>
      </c>
      <c r="J246" s="39">
        <v>10200</v>
      </c>
    </row>
    <row r="247" spans="1:10" ht="34.5" customHeight="1">
      <c r="A247" s="68"/>
      <c r="B247" s="33" t="s">
        <v>20</v>
      </c>
      <c r="C247" s="37">
        <f aca="true" t="shared" si="60" ref="C247:J247">C248+C249</f>
        <v>0</v>
      </c>
      <c r="D247" s="37">
        <f t="shared" si="60"/>
        <v>0</v>
      </c>
      <c r="E247" s="37">
        <f t="shared" si="60"/>
        <v>86071.85</v>
      </c>
      <c r="F247" s="37">
        <f t="shared" si="60"/>
        <v>0</v>
      </c>
      <c r="G247" s="37">
        <f t="shared" si="60"/>
        <v>0</v>
      </c>
      <c r="H247" s="37">
        <f t="shared" si="60"/>
        <v>86071.85</v>
      </c>
      <c r="I247" s="37" t="e">
        <f>I248+I249</f>
        <v>#REF!</v>
      </c>
      <c r="J247" s="37">
        <f t="shared" si="60"/>
        <v>0</v>
      </c>
    </row>
    <row r="248" spans="1:10" ht="28.5" customHeight="1">
      <c r="A248" s="68"/>
      <c r="B248" s="41" t="s">
        <v>97</v>
      </c>
      <c r="C248" s="39"/>
      <c r="D248" s="39"/>
      <c r="E248" s="39">
        <v>82910.85</v>
      </c>
      <c r="F248" s="39">
        <v>0</v>
      </c>
      <c r="G248" s="39">
        <v>0</v>
      </c>
      <c r="H248" s="39">
        <f>E248+F248+G248</f>
        <v>82910.85</v>
      </c>
      <c r="I248" s="39" t="e">
        <f>#REF!-H248</f>
        <v>#REF!</v>
      </c>
      <c r="J248" s="39">
        <v>0</v>
      </c>
    </row>
    <row r="249" spans="1:10" ht="45" customHeight="1">
      <c r="A249" s="68"/>
      <c r="B249" s="41" t="s">
        <v>100</v>
      </c>
      <c r="C249" s="39"/>
      <c r="D249" s="39"/>
      <c r="E249" s="39">
        <v>3161</v>
      </c>
      <c r="F249" s="39">
        <v>0</v>
      </c>
      <c r="G249" s="39">
        <v>0</v>
      </c>
      <c r="H249" s="39">
        <f>E249+F249+G249</f>
        <v>3161</v>
      </c>
      <c r="I249" s="39" t="e">
        <f>#REF!-H249</f>
        <v>#REF!</v>
      </c>
      <c r="J249" s="39">
        <v>0</v>
      </c>
    </row>
    <row r="250" spans="1:10" ht="32.25" customHeight="1">
      <c r="A250" s="68"/>
      <c r="B250" s="33" t="s">
        <v>105</v>
      </c>
      <c r="C250" s="37">
        <f aca="true" t="shared" si="61" ref="C250:J250">C251+C252+C253+C254</f>
        <v>0</v>
      </c>
      <c r="D250" s="37">
        <f t="shared" si="61"/>
        <v>0</v>
      </c>
      <c r="E250" s="37">
        <f t="shared" si="61"/>
        <v>513680.44</v>
      </c>
      <c r="F250" s="37">
        <f t="shared" si="61"/>
        <v>76903.79</v>
      </c>
      <c r="G250" s="37">
        <f t="shared" si="61"/>
        <v>502802.04</v>
      </c>
      <c r="H250" s="37">
        <f t="shared" si="61"/>
        <v>1093386.27</v>
      </c>
      <c r="I250" s="37" t="e">
        <f>I251+I252+I253+I254</f>
        <v>#REF!</v>
      </c>
      <c r="J250" s="37">
        <f t="shared" si="61"/>
        <v>0</v>
      </c>
    </row>
    <row r="251" spans="1:10" ht="28.5" customHeight="1">
      <c r="A251" s="68"/>
      <c r="B251" s="41" t="s">
        <v>97</v>
      </c>
      <c r="C251" s="39"/>
      <c r="D251" s="39"/>
      <c r="E251" s="39">
        <v>513680.44</v>
      </c>
      <c r="F251" s="39">
        <v>76903.79</v>
      </c>
      <c r="G251" s="39">
        <v>502802.04</v>
      </c>
      <c r="H251" s="39">
        <f>E251+F251+G251</f>
        <v>1093386.27</v>
      </c>
      <c r="I251" s="39" t="e">
        <f>#REF!-H251</f>
        <v>#REF!</v>
      </c>
      <c r="J251" s="39">
        <v>0</v>
      </c>
    </row>
    <row r="252" spans="1:10" ht="36.75" customHeight="1">
      <c r="A252" s="68"/>
      <c r="B252" s="41" t="s">
        <v>99</v>
      </c>
      <c r="C252" s="39"/>
      <c r="D252" s="39"/>
      <c r="E252" s="39">
        <v>0</v>
      </c>
      <c r="F252" s="39">
        <v>0</v>
      </c>
      <c r="G252" s="39">
        <v>0</v>
      </c>
      <c r="H252" s="39">
        <f>E252+F252+G252</f>
        <v>0</v>
      </c>
      <c r="I252" s="39" t="e">
        <f>#REF!-H252</f>
        <v>#REF!</v>
      </c>
      <c r="J252" s="39">
        <v>0</v>
      </c>
    </row>
    <row r="253" spans="1:10" ht="28.5" customHeight="1">
      <c r="A253" s="68"/>
      <c r="B253" s="41" t="s">
        <v>104</v>
      </c>
      <c r="C253" s="39"/>
      <c r="D253" s="39"/>
      <c r="E253" s="39">
        <v>0</v>
      </c>
      <c r="F253" s="39">
        <v>0</v>
      </c>
      <c r="G253" s="39">
        <v>0</v>
      </c>
      <c r="H253" s="39">
        <f>E253+F253+G253</f>
        <v>0</v>
      </c>
      <c r="I253" s="39" t="e">
        <f>#REF!-H253</f>
        <v>#REF!</v>
      </c>
      <c r="J253" s="39">
        <v>0</v>
      </c>
    </row>
    <row r="254" spans="1:10" ht="32.25" customHeight="1">
      <c r="A254" s="68"/>
      <c r="B254" s="41" t="s">
        <v>100</v>
      </c>
      <c r="C254" s="39"/>
      <c r="D254" s="39"/>
      <c r="E254" s="39">
        <v>0</v>
      </c>
      <c r="F254" s="39">
        <v>0</v>
      </c>
      <c r="G254" s="39">
        <v>0</v>
      </c>
      <c r="H254" s="39">
        <f>E254+F254+G254</f>
        <v>0</v>
      </c>
      <c r="I254" s="39" t="e">
        <f>#REF!-H254</f>
        <v>#REF!</v>
      </c>
      <c r="J254" s="39">
        <v>0</v>
      </c>
    </row>
    <row r="255" spans="1:10" ht="33" customHeight="1">
      <c r="A255" s="68"/>
      <c r="B255" s="33" t="s">
        <v>16</v>
      </c>
      <c r="C255" s="37">
        <f>C256+C257+C258+C259+C260</f>
        <v>0</v>
      </c>
      <c r="D255" s="37">
        <f>D256+D257+D258+D259+D260</f>
        <v>0</v>
      </c>
      <c r="E255" s="37">
        <f aca="true" t="shared" si="62" ref="E255:J255">E256+E257+E258+E259+E260</f>
        <v>0</v>
      </c>
      <c r="F255" s="37">
        <f t="shared" si="62"/>
        <v>39421.67</v>
      </c>
      <c r="G255" s="37">
        <f t="shared" si="62"/>
        <v>498784.29</v>
      </c>
      <c r="H255" s="37">
        <f t="shared" si="62"/>
        <v>538205.96</v>
      </c>
      <c r="I255" s="37" t="e">
        <f t="shared" si="62"/>
        <v>#REF!</v>
      </c>
      <c r="J255" s="37">
        <f t="shared" si="62"/>
        <v>0</v>
      </c>
    </row>
    <row r="256" spans="1:10" ht="28.5" customHeight="1">
      <c r="A256" s="68"/>
      <c r="B256" s="41" t="s">
        <v>97</v>
      </c>
      <c r="C256" s="39"/>
      <c r="D256" s="39"/>
      <c r="E256" s="39">
        <v>0</v>
      </c>
      <c r="F256" s="39">
        <v>39421.67</v>
      </c>
      <c r="G256" s="39">
        <v>462784.29</v>
      </c>
      <c r="H256" s="39">
        <f>E256+F256+G256</f>
        <v>502205.95999999996</v>
      </c>
      <c r="I256" s="39" t="e">
        <f>#REF!-H256</f>
        <v>#REF!</v>
      </c>
      <c r="J256" s="39">
        <v>0</v>
      </c>
    </row>
    <row r="257" spans="1:10" ht="32.25" customHeight="1">
      <c r="A257" s="68"/>
      <c r="B257" s="41" t="s">
        <v>98</v>
      </c>
      <c r="C257" s="39"/>
      <c r="D257" s="39"/>
      <c r="E257" s="39">
        <v>0</v>
      </c>
      <c r="F257" s="39">
        <v>0</v>
      </c>
      <c r="G257" s="39">
        <v>0</v>
      </c>
      <c r="H257" s="39">
        <f>E257+F257+G257</f>
        <v>0</v>
      </c>
      <c r="I257" s="39" t="e">
        <f>#REF!-H257</f>
        <v>#REF!</v>
      </c>
      <c r="J257" s="39">
        <v>0</v>
      </c>
    </row>
    <row r="258" spans="1:10" ht="37.5" customHeight="1">
      <c r="A258" s="68"/>
      <c r="B258" s="41" t="s">
        <v>99</v>
      </c>
      <c r="C258" s="39"/>
      <c r="D258" s="39"/>
      <c r="E258" s="39">
        <v>0</v>
      </c>
      <c r="F258" s="39">
        <v>0</v>
      </c>
      <c r="G258" s="39">
        <v>0</v>
      </c>
      <c r="H258" s="39">
        <f>E258+F258+G258</f>
        <v>0</v>
      </c>
      <c r="I258" s="39" t="e">
        <f>#REF!-H258</f>
        <v>#REF!</v>
      </c>
      <c r="J258" s="39">
        <v>0</v>
      </c>
    </row>
    <row r="259" spans="1:10" ht="28.5" customHeight="1">
      <c r="A259" s="68"/>
      <c r="B259" s="41" t="s">
        <v>104</v>
      </c>
      <c r="C259" s="39"/>
      <c r="D259" s="39"/>
      <c r="E259" s="39">
        <v>0</v>
      </c>
      <c r="F259" s="39">
        <v>0</v>
      </c>
      <c r="G259" s="39">
        <v>0</v>
      </c>
      <c r="H259" s="39">
        <f>E259+F259+G259</f>
        <v>0</v>
      </c>
      <c r="I259" s="39" t="e">
        <f>#REF!-H259</f>
        <v>#REF!</v>
      </c>
      <c r="J259" s="39">
        <v>0</v>
      </c>
    </row>
    <row r="260" spans="1:10" ht="52.5" customHeight="1">
      <c r="A260" s="68"/>
      <c r="B260" s="41" t="s">
        <v>100</v>
      </c>
      <c r="C260" s="39"/>
      <c r="D260" s="39"/>
      <c r="E260" s="39">
        <v>0</v>
      </c>
      <c r="F260" s="39">
        <v>0</v>
      </c>
      <c r="G260" s="39">
        <v>36000</v>
      </c>
      <c r="H260" s="39">
        <f>E260+F260+G260</f>
        <v>36000</v>
      </c>
      <c r="I260" s="39" t="e">
        <f>#REF!-H260</f>
        <v>#REF!</v>
      </c>
      <c r="J260" s="39">
        <v>0</v>
      </c>
    </row>
    <row r="261" spans="1:10" ht="32.25" customHeight="1">
      <c r="A261" s="68"/>
      <c r="B261" s="33" t="s">
        <v>17</v>
      </c>
      <c r="C261" s="37">
        <f aca="true" t="shared" si="63" ref="C261:J261">C262+C263+C264</f>
        <v>0</v>
      </c>
      <c r="D261" s="37">
        <f t="shared" si="63"/>
        <v>0</v>
      </c>
      <c r="E261" s="37">
        <f t="shared" si="63"/>
        <v>655722.2</v>
      </c>
      <c r="F261" s="37">
        <f t="shared" si="63"/>
        <v>0</v>
      </c>
      <c r="G261" s="37">
        <f t="shared" si="63"/>
        <v>0</v>
      </c>
      <c r="H261" s="37">
        <f t="shared" si="63"/>
        <v>655722.2</v>
      </c>
      <c r="I261" s="37" t="e">
        <f t="shared" si="63"/>
        <v>#REF!</v>
      </c>
      <c r="J261" s="37">
        <f t="shared" si="63"/>
        <v>0</v>
      </c>
    </row>
    <row r="262" spans="1:10" ht="28.5" customHeight="1">
      <c r="A262" s="68"/>
      <c r="B262" s="41" t="s">
        <v>97</v>
      </c>
      <c r="C262" s="39"/>
      <c r="D262" s="39"/>
      <c r="E262" s="39">
        <v>655722.2</v>
      </c>
      <c r="F262" s="39">
        <v>0</v>
      </c>
      <c r="G262" s="39">
        <v>0</v>
      </c>
      <c r="H262" s="39">
        <f>E262+F262+G262</f>
        <v>655722.2</v>
      </c>
      <c r="I262" s="39" t="e">
        <f>#REF!-H262</f>
        <v>#REF!</v>
      </c>
      <c r="J262" s="39">
        <v>0</v>
      </c>
    </row>
    <row r="263" spans="1:10" ht="49.5" customHeight="1">
      <c r="A263" s="68"/>
      <c r="B263" s="41" t="s">
        <v>98</v>
      </c>
      <c r="C263" s="39"/>
      <c r="D263" s="39"/>
      <c r="E263" s="39">
        <v>0</v>
      </c>
      <c r="F263" s="39">
        <v>0</v>
      </c>
      <c r="G263" s="39">
        <v>0</v>
      </c>
      <c r="H263" s="39">
        <f>E263+F263+G263</f>
        <v>0</v>
      </c>
      <c r="I263" s="39" t="e">
        <f>#REF!-H263</f>
        <v>#REF!</v>
      </c>
      <c r="J263" s="39">
        <v>0</v>
      </c>
    </row>
    <row r="264" spans="1:10" ht="49.5" customHeight="1">
      <c r="A264" s="68"/>
      <c r="B264" s="41" t="s">
        <v>100</v>
      </c>
      <c r="C264" s="39"/>
      <c r="D264" s="39"/>
      <c r="E264" s="39">
        <v>0</v>
      </c>
      <c r="F264" s="39">
        <v>0</v>
      </c>
      <c r="G264" s="39">
        <v>0</v>
      </c>
      <c r="H264" s="39">
        <f>E264+F264+G264</f>
        <v>0</v>
      </c>
      <c r="I264" s="39" t="e">
        <f>#REF!-H264</f>
        <v>#REF!</v>
      </c>
      <c r="J264" s="39">
        <v>0</v>
      </c>
    </row>
    <row r="265" spans="1:10" ht="31.5" customHeight="1">
      <c r="A265" s="68"/>
      <c r="B265" s="33" t="s">
        <v>22</v>
      </c>
      <c r="C265" s="37">
        <f>C266+C267+C268+C269+C270</f>
        <v>0</v>
      </c>
      <c r="D265" s="37">
        <f>D266+D267+D268+D269+D270</f>
        <v>0</v>
      </c>
      <c r="E265" s="37">
        <f aca="true" t="shared" si="64" ref="E265:J265">E266+E267+E268+E269+E270</f>
        <v>0</v>
      </c>
      <c r="F265" s="37">
        <f t="shared" si="64"/>
        <v>30956</v>
      </c>
      <c r="G265" s="37">
        <f t="shared" si="64"/>
        <v>7194</v>
      </c>
      <c r="H265" s="37">
        <f t="shared" si="64"/>
        <v>38150</v>
      </c>
      <c r="I265" s="37" t="e">
        <f t="shared" si="64"/>
        <v>#REF!</v>
      </c>
      <c r="J265" s="37">
        <f t="shared" si="64"/>
        <v>0</v>
      </c>
    </row>
    <row r="266" spans="1:10" ht="28.5" customHeight="1">
      <c r="A266" s="68"/>
      <c r="B266" s="41" t="s">
        <v>106</v>
      </c>
      <c r="C266" s="39"/>
      <c r="D266" s="39"/>
      <c r="E266" s="39">
        <v>0</v>
      </c>
      <c r="F266" s="39">
        <v>0</v>
      </c>
      <c r="G266" s="39">
        <v>7194</v>
      </c>
      <c r="H266" s="39">
        <f>E266+F266+G266</f>
        <v>7194</v>
      </c>
      <c r="I266" s="39" t="e">
        <f>#REF!-H266</f>
        <v>#REF!</v>
      </c>
      <c r="J266" s="39">
        <v>0</v>
      </c>
    </row>
    <row r="267" spans="1:10" ht="46.5" customHeight="1">
      <c r="A267" s="68"/>
      <c r="B267" s="41" t="s">
        <v>107</v>
      </c>
      <c r="C267" s="39"/>
      <c r="D267" s="39"/>
      <c r="E267" s="39">
        <v>0</v>
      </c>
      <c r="F267" s="39">
        <v>0</v>
      </c>
      <c r="G267" s="39">
        <v>0</v>
      </c>
      <c r="H267" s="39">
        <f>E267+F267+G267</f>
        <v>0</v>
      </c>
      <c r="I267" s="39" t="e">
        <f>#REF!-H267</f>
        <v>#REF!</v>
      </c>
      <c r="J267" s="39">
        <v>0</v>
      </c>
    </row>
    <row r="268" spans="1:10" ht="32.25" customHeight="1">
      <c r="A268" s="68"/>
      <c r="B268" s="41" t="s">
        <v>103</v>
      </c>
      <c r="C268" s="39"/>
      <c r="D268" s="39"/>
      <c r="E268" s="39">
        <v>0</v>
      </c>
      <c r="F268" s="39">
        <v>30956</v>
      </c>
      <c r="G268" s="39">
        <v>0</v>
      </c>
      <c r="H268" s="39">
        <f>E268+F268+G268</f>
        <v>30956</v>
      </c>
      <c r="I268" s="39" t="e">
        <f>#REF!-H268</f>
        <v>#REF!</v>
      </c>
      <c r="J268" s="39">
        <v>0</v>
      </c>
    </row>
    <row r="269" spans="1:10" ht="32.25" customHeight="1">
      <c r="A269" s="68"/>
      <c r="B269" s="41" t="s">
        <v>108</v>
      </c>
      <c r="C269" s="39"/>
      <c r="D269" s="39"/>
      <c r="E269" s="39">
        <v>0</v>
      </c>
      <c r="F269" s="39">
        <v>0</v>
      </c>
      <c r="G269" s="39">
        <v>0</v>
      </c>
      <c r="H269" s="39">
        <f>E269+F269+G269</f>
        <v>0</v>
      </c>
      <c r="I269" s="39" t="e">
        <f>#REF!-H269</f>
        <v>#REF!</v>
      </c>
      <c r="J269" s="39">
        <v>0</v>
      </c>
    </row>
    <row r="270" spans="1:10" ht="32.25" customHeight="1">
      <c r="A270" s="68"/>
      <c r="B270" s="41" t="s">
        <v>179</v>
      </c>
      <c r="C270" s="39"/>
      <c r="D270" s="39"/>
      <c r="E270" s="39">
        <v>0</v>
      </c>
      <c r="F270" s="39">
        <v>0</v>
      </c>
      <c r="G270" s="39">
        <v>0</v>
      </c>
      <c r="H270" s="39">
        <f>E270+F270+G270</f>
        <v>0</v>
      </c>
      <c r="I270" s="39" t="e">
        <f>#REF!-H270</f>
        <v>#REF!</v>
      </c>
      <c r="J270" s="39">
        <v>0</v>
      </c>
    </row>
    <row r="271" spans="1:10" ht="33.75" customHeight="1">
      <c r="A271" s="68"/>
      <c r="B271" s="33" t="s">
        <v>34</v>
      </c>
      <c r="C271" s="37">
        <f>C272+C273+C274+C275</f>
        <v>0</v>
      </c>
      <c r="D271" s="37">
        <f>D272+D273+D274+D275</f>
        <v>0</v>
      </c>
      <c r="E271" s="37">
        <f aca="true" t="shared" si="65" ref="E271:J271">E272+E273+E274+E275</f>
        <v>0</v>
      </c>
      <c r="F271" s="37">
        <f t="shared" si="65"/>
        <v>0</v>
      </c>
      <c r="G271" s="37">
        <f t="shared" si="65"/>
        <v>122591</v>
      </c>
      <c r="H271" s="37">
        <f t="shared" si="65"/>
        <v>122591</v>
      </c>
      <c r="I271" s="37" t="e">
        <f t="shared" si="65"/>
        <v>#REF!</v>
      </c>
      <c r="J271" s="37">
        <f t="shared" si="65"/>
        <v>38105.22</v>
      </c>
    </row>
    <row r="272" spans="1:10" ht="35.25" customHeight="1">
      <c r="A272" s="68"/>
      <c r="B272" s="41" t="s">
        <v>106</v>
      </c>
      <c r="C272" s="39"/>
      <c r="D272" s="39"/>
      <c r="E272" s="39">
        <v>0</v>
      </c>
      <c r="F272" s="39">
        <v>0</v>
      </c>
      <c r="G272" s="39">
        <v>0</v>
      </c>
      <c r="H272" s="39">
        <f>E272+F272+G272</f>
        <v>0</v>
      </c>
      <c r="I272" s="39" t="e">
        <f>#REF!-H272</f>
        <v>#REF!</v>
      </c>
      <c r="J272" s="39">
        <v>0</v>
      </c>
    </row>
    <row r="273" spans="1:10" ht="53.25" customHeight="1">
      <c r="A273" s="68"/>
      <c r="B273" s="41" t="s">
        <v>107</v>
      </c>
      <c r="C273" s="39"/>
      <c r="D273" s="39"/>
      <c r="E273" s="39">
        <v>0</v>
      </c>
      <c r="F273" s="39">
        <v>0</v>
      </c>
      <c r="G273" s="39">
        <v>67110</v>
      </c>
      <c r="H273" s="39">
        <f>E273+F273+G273</f>
        <v>67110</v>
      </c>
      <c r="I273" s="39" t="e">
        <f>#REF!-H273</f>
        <v>#REF!</v>
      </c>
      <c r="J273" s="39">
        <v>0</v>
      </c>
    </row>
    <row r="274" spans="1:10" ht="33" customHeight="1">
      <c r="A274" s="68"/>
      <c r="B274" s="41" t="s">
        <v>103</v>
      </c>
      <c r="C274" s="39"/>
      <c r="D274" s="39"/>
      <c r="E274" s="39">
        <v>0</v>
      </c>
      <c r="F274" s="39">
        <v>0</v>
      </c>
      <c r="G274" s="39">
        <v>55481</v>
      </c>
      <c r="H274" s="39">
        <f>E274+F274+G274</f>
        <v>55481</v>
      </c>
      <c r="I274" s="39" t="e">
        <f>#REF!-H274</f>
        <v>#REF!</v>
      </c>
      <c r="J274" s="39">
        <v>15970.9</v>
      </c>
    </row>
    <row r="275" spans="1:10" ht="45" customHeight="1">
      <c r="A275" s="68"/>
      <c r="B275" s="41" t="s">
        <v>108</v>
      </c>
      <c r="C275" s="39"/>
      <c r="D275" s="39"/>
      <c r="E275" s="39">
        <v>0</v>
      </c>
      <c r="F275" s="39">
        <v>0</v>
      </c>
      <c r="G275" s="39">
        <v>0</v>
      </c>
      <c r="H275" s="39">
        <f>E275+F275+G275</f>
        <v>0</v>
      </c>
      <c r="I275" s="39" t="e">
        <f>#REF!-H275</f>
        <v>#REF!</v>
      </c>
      <c r="J275" s="39">
        <v>22134.32</v>
      </c>
    </row>
    <row r="276" spans="1:10" ht="28.5" customHeight="1">
      <c r="A276" s="68"/>
      <c r="B276" s="33" t="s">
        <v>41</v>
      </c>
      <c r="C276" s="37">
        <f>C277+C278+C279</f>
        <v>0</v>
      </c>
      <c r="D276" s="37">
        <f>D277+D278+D279</f>
        <v>0</v>
      </c>
      <c r="E276" s="37">
        <f aca="true" t="shared" si="66" ref="E276:J276">E277+E278+E279</f>
        <v>7948.02</v>
      </c>
      <c r="F276" s="37">
        <f t="shared" si="66"/>
        <v>13118</v>
      </c>
      <c r="G276" s="37">
        <f t="shared" si="66"/>
        <v>37133.3</v>
      </c>
      <c r="H276" s="37">
        <f t="shared" si="66"/>
        <v>58199.32</v>
      </c>
      <c r="I276" s="37" t="e">
        <f t="shared" si="66"/>
        <v>#REF!</v>
      </c>
      <c r="J276" s="37">
        <f t="shared" si="66"/>
        <v>77960.33</v>
      </c>
    </row>
    <row r="277" spans="1:10" ht="28.5" customHeight="1">
      <c r="A277" s="68"/>
      <c r="B277" s="41" t="s">
        <v>97</v>
      </c>
      <c r="C277" s="39"/>
      <c r="D277" s="39"/>
      <c r="E277" s="39">
        <v>7100</v>
      </c>
      <c r="F277" s="39">
        <v>13118</v>
      </c>
      <c r="G277" s="39">
        <v>6403.67</v>
      </c>
      <c r="H277" s="39">
        <f>E277+F277+G277</f>
        <v>26621.67</v>
      </c>
      <c r="I277" s="39" t="e">
        <f>#REF!-H277</f>
        <v>#REF!</v>
      </c>
      <c r="J277" s="39">
        <v>77960.33</v>
      </c>
    </row>
    <row r="278" spans="1:10" ht="31.5" customHeight="1">
      <c r="A278" s="68"/>
      <c r="B278" s="41" t="s">
        <v>99</v>
      </c>
      <c r="C278" s="39"/>
      <c r="D278" s="39"/>
      <c r="E278" s="39">
        <v>848.02</v>
      </c>
      <c r="F278" s="39">
        <v>0</v>
      </c>
      <c r="G278" s="39">
        <v>30729.63</v>
      </c>
      <c r="H278" s="39">
        <f>E278+F278+G278</f>
        <v>31577.65</v>
      </c>
      <c r="I278" s="39" t="e">
        <f>#REF!-H278</f>
        <v>#REF!</v>
      </c>
      <c r="J278" s="39">
        <v>0</v>
      </c>
    </row>
    <row r="279" spans="1:10" ht="31.5" customHeight="1">
      <c r="A279" s="68"/>
      <c r="B279" s="41" t="s">
        <v>100</v>
      </c>
      <c r="C279" s="39"/>
      <c r="D279" s="39"/>
      <c r="E279" s="39">
        <v>0</v>
      </c>
      <c r="F279" s="39">
        <v>0</v>
      </c>
      <c r="G279" s="39">
        <v>0</v>
      </c>
      <c r="H279" s="39">
        <f>E279+F279+G279</f>
        <v>0</v>
      </c>
      <c r="I279" s="39" t="e">
        <f>#REF!-H279</f>
        <v>#REF!</v>
      </c>
      <c r="J279" s="39">
        <v>0</v>
      </c>
    </row>
    <row r="280" spans="1:10" ht="28.5" customHeight="1">
      <c r="A280" s="68"/>
      <c r="B280" s="33" t="s">
        <v>27</v>
      </c>
      <c r="C280" s="42">
        <f>C281</f>
        <v>0</v>
      </c>
      <c r="D280" s="42">
        <f>D281</f>
        <v>0</v>
      </c>
      <c r="E280" s="42">
        <f aca="true" t="shared" si="67" ref="E280:J280">E281</f>
        <v>0</v>
      </c>
      <c r="F280" s="42">
        <f t="shared" si="67"/>
        <v>63500.15</v>
      </c>
      <c r="G280" s="42">
        <f t="shared" si="67"/>
        <v>42942.91</v>
      </c>
      <c r="H280" s="42">
        <f t="shared" si="67"/>
        <v>106443.06</v>
      </c>
      <c r="I280" s="42" t="e">
        <f>I281</f>
        <v>#REF!</v>
      </c>
      <c r="J280" s="42">
        <f t="shared" si="67"/>
        <v>43921</v>
      </c>
    </row>
    <row r="281" spans="1:10" ht="28.5" customHeight="1">
      <c r="A281" s="68"/>
      <c r="B281" s="41" t="s">
        <v>97</v>
      </c>
      <c r="C281" s="39"/>
      <c r="D281" s="39"/>
      <c r="E281" s="39">
        <v>0</v>
      </c>
      <c r="F281" s="39">
        <v>63500.15</v>
      </c>
      <c r="G281" s="39">
        <v>42942.91</v>
      </c>
      <c r="H281" s="39">
        <f>E281+F281+G281</f>
        <v>106443.06</v>
      </c>
      <c r="I281" s="39" t="e">
        <f>#REF!-H281</f>
        <v>#REF!</v>
      </c>
      <c r="J281" s="39">
        <v>43921</v>
      </c>
    </row>
    <row r="282" spans="1:10" ht="28.5" customHeight="1">
      <c r="A282" s="68"/>
      <c r="B282" s="33" t="s">
        <v>29</v>
      </c>
      <c r="C282" s="37">
        <f aca="true" t="shared" si="68" ref="C282:J282">C283+C284</f>
        <v>0</v>
      </c>
      <c r="D282" s="37">
        <f t="shared" si="68"/>
        <v>0</v>
      </c>
      <c r="E282" s="37">
        <f t="shared" si="68"/>
        <v>0</v>
      </c>
      <c r="F282" s="37">
        <f t="shared" si="68"/>
        <v>27479.28</v>
      </c>
      <c r="G282" s="37">
        <f t="shared" si="68"/>
        <v>79262.7</v>
      </c>
      <c r="H282" s="37">
        <f t="shared" si="68"/>
        <v>106741.98</v>
      </c>
      <c r="I282" s="37" t="e">
        <f>I283+I284</f>
        <v>#REF!</v>
      </c>
      <c r="J282" s="37">
        <f t="shared" si="68"/>
        <v>6407.01</v>
      </c>
    </row>
    <row r="283" spans="1:10" ht="28.5" customHeight="1">
      <c r="A283" s="68"/>
      <c r="B283" s="41" t="s">
        <v>97</v>
      </c>
      <c r="C283" s="39"/>
      <c r="D283" s="39"/>
      <c r="E283" s="39">
        <v>0</v>
      </c>
      <c r="F283" s="39">
        <v>27479.28</v>
      </c>
      <c r="G283" s="39">
        <v>73262.7</v>
      </c>
      <c r="H283" s="39">
        <f>E283+F283+G283</f>
        <v>100741.98</v>
      </c>
      <c r="I283" s="39" t="e">
        <f>#REF!-H283</f>
        <v>#REF!</v>
      </c>
      <c r="J283" s="39">
        <v>6407.01</v>
      </c>
    </row>
    <row r="284" spans="1:10" ht="31.5" customHeight="1">
      <c r="A284" s="68"/>
      <c r="B284" s="41" t="s">
        <v>100</v>
      </c>
      <c r="C284" s="39"/>
      <c r="D284" s="39"/>
      <c r="E284" s="39">
        <v>0</v>
      </c>
      <c r="F284" s="39">
        <v>0</v>
      </c>
      <c r="G284" s="39">
        <v>6000</v>
      </c>
      <c r="H284" s="39">
        <f>E284+F284+G284</f>
        <v>6000</v>
      </c>
      <c r="I284" s="39" t="e">
        <f>#REF!-H284</f>
        <v>#REF!</v>
      </c>
      <c r="J284" s="39">
        <v>0</v>
      </c>
    </row>
    <row r="285" spans="1:10" ht="28.5" customHeight="1">
      <c r="A285" s="68"/>
      <c r="B285" s="33" t="s">
        <v>26</v>
      </c>
      <c r="C285" s="37">
        <f>C286</f>
        <v>0</v>
      </c>
      <c r="D285" s="37">
        <f>D286</f>
        <v>0</v>
      </c>
      <c r="E285" s="37">
        <f aca="true" t="shared" si="69" ref="E285:J285">E286</f>
        <v>170943.1</v>
      </c>
      <c r="F285" s="37">
        <f t="shared" si="69"/>
        <v>169422.71</v>
      </c>
      <c r="G285" s="37">
        <f t="shared" si="69"/>
        <v>195764.62</v>
      </c>
      <c r="H285" s="37">
        <f t="shared" si="69"/>
        <v>536130.4299999999</v>
      </c>
      <c r="I285" s="37" t="e">
        <f>I286</f>
        <v>#REF!</v>
      </c>
      <c r="J285" s="37">
        <f t="shared" si="69"/>
        <v>133716.3</v>
      </c>
    </row>
    <row r="286" spans="1:10" ht="28.5" customHeight="1">
      <c r="A286" s="68"/>
      <c r="B286" s="41" t="s">
        <v>97</v>
      </c>
      <c r="C286" s="39"/>
      <c r="D286" s="39"/>
      <c r="E286" s="39">
        <v>170943.1</v>
      </c>
      <c r="F286" s="39">
        <v>169422.71</v>
      </c>
      <c r="G286" s="39">
        <v>195764.62</v>
      </c>
      <c r="H286" s="39">
        <f>E286+F286+G286</f>
        <v>536130.4299999999</v>
      </c>
      <c r="I286" s="39" t="e">
        <f>#REF!-H286</f>
        <v>#REF!</v>
      </c>
      <c r="J286" s="39">
        <v>133716.3</v>
      </c>
    </row>
    <row r="287" spans="1:10" ht="33.75" customHeight="1">
      <c r="A287" s="68"/>
      <c r="B287" s="33" t="s">
        <v>109</v>
      </c>
      <c r="C287" s="37">
        <f>C288+C289</f>
        <v>0</v>
      </c>
      <c r="D287" s="37">
        <f>D288+D289</f>
        <v>0</v>
      </c>
      <c r="E287" s="37">
        <f aca="true" t="shared" si="70" ref="E287:J287">E288+E289</f>
        <v>787406.89</v>
      </c>
      <c r="F287" s="37">
        <f t="shared" si="70"/>
        <v>600533.1</v>
      </c>
      <c r="G287" s="37">
        <f t="shared" si="70"/>
        <v>571149.0299999999</v>
      </c>
      <c r="H287" s="37">
        <f t="shared" si="70"/>
        <v>1959089.02</v>
      </c>
      <c r="I287" s="37" t="e">
        <f t="shared" si="70"/>
        <v>#REF!</v>
      </c>
      <c r="J287" s="37">
        <f t="shared" si="70"/>
        <v>373815.57999999996</v>
      </c>
    </row>
    <row r="288" spans="1:10" ht="28.5" customHeight="1">
      <c r="A288" s="68"/>
      <c r="B288" s="41" t="s">
        <v>97</v>
      </c>
      <c r="C288" s="39"/>
      <c r="D288" s="39"/>
      <c r="E288" s="39">
        <v>742630.97</v>
      </c>
      <c r="F288" s="39">
        <v>585363.24</v>
      </c>
      <c r="G288" s="39">
        <v>549498.95</v>
      </c>
      <c r="H288" s="39">
        <f>E288+F288+G288</f>
        <v>1877493.16</v>
      </c>
      <c r="I288" s="39" t="e">
        <f>#REF!-H288</f>
        <v>#REF!</v>
      </c>
      <c r="J288" s="39">
        <v>357308.92</v>
      </c>
    </row>
    <row r="289" spans="1:10" ht="48.75" customHeight="1">
      <c r="A289" s="68"/>
      <c r="B289" s="41" t="s">
        <v>100</v>
      </c>
      <c r="C289" s="39"/>
      <c r="D289" s="39"/>
      <c r="E289" s="39">
        <v>44775.92</v>
      </c>
      <c r="F289" s="39">
        <v>15169.86</v>
      </c>
      <c r="G289" s="39">
        <v>21650.08</v>
      </c>
      <c r="H289" s="39">
        <f>E289+F289+G289</f>
        <v>81595.86</v>
      </c>
      <c r="I289" s="39" t="e">
        <f>#REF!-H289</f>
        <v>#REF!</v>
      </c>
      <c r="J289" s="39">
        <v>16506.66</v>
      </c>
    </row>
    <row r="290" spans="1:10" ht="38.25" customHeight="1">
      <c r="A290" s="68"/>
      <c r="B290" s="33" t="s">
        <v>96</v>
      </c>
      <c r="C290" s="37">
        <f>C291+C292+C293+C294</f>
        <v>0</v>
      </c>
      <c r="D290" s="37">
        <f>D291+D292+D293+D294</f>
        <v>0</v>
      </c>
      <c r="E290" s="37">
        <f aca="true" t="shared" si="71" ref="E290:J290">E291+E292+E293+E294</f>
        <v>0</v>
      </c>
      <c r="F290" s="37">
        <f t="shared" si="71"/>
        <v>67907</v>
      </c>
      <c r="G290" s="37">
        <f t="shared" si="71"/>
        <v>0</v>
      </c>
      <c r="H290" s="37">
        <f t="shared" si="71"/>
        <v>67907</v>
      </c>
      <c r="I290" s="37" t="e">
        <f t="shared" si="71"/>
        <v>#REF!</v>
      </c>
      <c r="J290" s="37">
        <f t="shared" si="71"/>
        <v>0</v>
      </c>
    </row>
    <row r="291" spans="1:10" ht="35.25" customHeight="1">
      <c r="A291" s="68"/>
      <c r="B291" s="41" t="s">
        <v>106</v>
      </c>
      <c r="C291" s="39"/>
      <c r="D291" s="39"/>
      <c r="E291" s="39">
        <v>0</v>
      </c>
      <c r="F291" s="39">
        <v>0</v>
      </c>
      <c r="G291" s="39">
        <v>0</v>
      </c>
      <c r="H291" s="39">
        <f>E291+F291+G291</f>
        <v>0</v>
      </c>
      <c r="I291" s="39" t="e">
        <f>#REF!-H291</f>
        <v>#REF!</v>
      </c>
      <c r="J291" s="39">
        <v>0</v>
      </c>
    </row>
    <row r="292" spans="1:10" ht="35.25" customHeight="1">
      <c r="A292" s="68"/>
      <c r="B292" s="41" t="s">
        <v>107</v>
      </c>
      <c r="C292" s="39"/>
      <c r="D292" s="39"/>
      <c r="E292" s="39">
        <v>0</v>
      </c>
      <c r="F292" s="39">
        <v>67907</v>
      </c>
      <c r="G292" s="39">
        <v>0</v>
      </c>
      <c r="H292" s="39">
        <f>E292+F292+G292</f>
        <v>67907</v>
      </c>
      <c r="I292" s="39" t="e">
        <f>#REF!-H292</f>
        <v>#REF!</v>
      </c>
      <c r="J292" s="39">
        <v>0</v>
      </c>
    </row>
    <row r="293" spans="1:10" ht="35.25" customHeight="1">
      <c r="A293" s="68"/>
      <c r="B293" s="41" t="s">
        <v>103</v>
      </c>
      <c r="C293" s="39"/>
      <c r="D293" s="39"/>
      <c r="E293" s="39">
        <v>0</v>
      </c>
      <c r="F293" s="39">
        <v>0</v>
      </c>
      <c r="G293" s="39">
        <v>0</v>
      </c>
      <c r="H293" s="39">
        <f>E293+F293+G293</f>
        <v>0</v>
      </c>
      <c r="I293" s="39" t="e">
        <f>#REF!-H293</f>
        <v>#REF!</v>
      </c>
      <c r="J293" s="39">
        <v>0</v>
      </c>
    </row>
    <row r="294" spans="1:10" ht="35.25" customHeight="1">
      <c r="A294" s="68"/>
      <c r="B294" s="41" t="s">
        <v>108</v>
      </c>
      <c r="C294" s="39"/>
      <c r="D294" s="39"/>
      <c r="E294" s="39">
        <v>0</v>
      </c>
      <c r="F294" s="39">
        <v>0</v>
      </c>
      <c r="G294" s="39">
        <v>0</v>
      </c>
      <c r="H294" s="39">
        <f>E294+F294+G294</f>
        <v>0</v>
      </c>
      <c r="I294" s="39" t="e">
        <f>#REF!-H294</f>
        <v>#REF!</v>
      </c>
      <c r="J294" s="39">
        <v>0</v>
      </c>
    </row>
    <row r="295" spans="1:10" ht="43.5" customHeight="1">
      <c r="A295" s="68"/>
      <c r="B295" s="33" t="s">
        <v>7</v>
      </c>
      <c r="C295" s="37">
        <f>C228+C233+C237+C240+C247+C250+C255+C261+C265+C271+C276+C280+C285+C282+C287+C290</f>
        <v>0</v>
      </c>
      <c r="D295" s="37">
        <f>D228+D233+D237+D240+D247+D250+D255+D261+D265+D271+D276+D280+D285+D282+D287+D290</f>
        <v>0</v>
      </c>
      <c r="E295" s="37">
        <f aca="true" t="shared" si="72" ref="E295:J295">E228+E233+E237+E240+E247+E250+E255+E261+E265+E271+E276+E280+E285+E282+E287+E290</f>
        <v>7630544.849999999</v>
      </c>
      <c r="F295" s="37">
        <f t="shared" si="72"/>
        <v>3769871.1799999997</v>
      </c>
      <c r="G295" s="37">
        <f t="shared" si="72"/>
        <v>5528306.54</v>
      </c>
      <c r="H295" s="37">
        <f t="shared" si="72"/>
        <v>16928722.57</v>
      </c>
      <c r="I295" s="37" t="e">
        <f t="shared" si="72"/>
        <v>#REF!</v>
      </c>
      <c r="J295" s="37">
        <f t="shared" si="72"/>
        <v>2500903.86</v>
      </c>
    </row>
    <row r="296" spans="1:10" ht="35.25" customHeight="1">
      <c r="A296" s="70" t="s">
        <v>180</v>
      </c>
      <c r="B296" s="41" t="s">
        <v>10</v>
      </c>
      <c r="C296" s="39"/>
      <c r="D296" s="39"/>
      <c r="E296" s="39">
        <v>0</v>
      </c>
      <c r="F296" s="39">
        <v>0</v>
      </c>
      <c r="G296" s="39">
        <v>0</v>
      </c>
      <c r="H296" s="39">
        <f>E296+F296+G296</f>
        <v>0</v>
      </c>
      <c r="I296" s="39" t="e">
        <f>#REF!-H296</f>
        <v>#REF!</v>
      </c>
      <c r="J296" s="39">
        <v>0</v>
      </c>
    </row>
    <row r="297" spans="1:10" ht="28.5" customHeight="1">
      <c r="A297" s="71"/>
      <c r="B297" s="41" t="s">
        <v>39</v>
      </c>
      <c r="C297" s="39"/>
      <c r="D297" s="39"/>
      <c r="E297" s="39">
        <v>0</v>
      </c>
      <c r="F297" s="39">
        <v>0</v>
      </c>
      <c r="G297" s="39">
        <v>0</v>
      </c>
      <c r="H297" s="39">
        <f>E297+F297+G297</f>
        <v>0</v>
      </c>
      <c r="I297" s="39" t="e">
        <f>#REF!-H297</f>
        <v>#REF!</v>
      </c>
      <c r="J297" s="39">
        <v>0</v>
      </c>
    </row>
    <row r="298" spans="1:10" ht="43.5" customHeight="1">
      <c r="A298" s="71"/>
      <c r="B298" s="33" t="s">
        <v>7</v>
      </c>
      <c r="C298" s="37">
        <f aca="true" t="shared" si="73" ref="C298:J298">C297+C296</f>
        <v>0</v>
      </c>
      <c r="D298" s="37">
        <f t="shared" si="73"/>
        <v>0</v>
      </c>
      <c r="E298" s="37">
        <f t="shared" si="73"/>
        <v>0</v>
      </c>
      <c r="F298" s="37">
        <f t="shared" si="73"/>
        <v>0</v>
      </c>
      <c r="G298" s="37">
        <f t="shared" si="73"/>
        <v>0</v>
      </c>
      <c r="H298" s="37">
        <f t="shared" si="73"/>
        <v>0</v>
      </c>
      <c r="I298" s="37" t="e">
        <f t="shared" si="73"/>
        <v>#REF!</v>
      </c>
      <c r="J298" s="37">
        <f t="shared" si="73"/>
        <v>0</v>
      </c>
    </row>
    <row r="299" spans="1:10" ht="34.5" customHeight="1">
      <c r="A299" s="70" t="s">
        <v>181</v>
      </c>
      <c r="B299" s="33" t="s">
        <v>16</v>
      </c>
      <c r="C299" s="39"/>
      <c r="D299" s="39"/>
      <c r="E299" s="39">
        <v>78079.56</v>
      </c>
      <c r="F299" s="39">
        <v>0</v>
      </c>
      <c r="G299" s="39">
        <v>0</v>
      </c>
      <c r="H299" s="39">
        <f>E299+F299+G299</f>
        <v>78079.56</v>
      </c>
      <c r="I299" s="39" t="e">
        <f>#REF!-H299</f>
        <v>#REF!</v>
      </c>
      <c r="J299" s="39">
        <v>5198.4</v>
      </c>
    </row>
    <row r="300" spans="1:10" ht="51.75" customHeight="1">
      <c r="A300" s="71"/>
      <c r="B300" s="33" t="s">
        <v>7</v>
      </c>
      <c r="C300" s="37">
        <f aca="true" t="shared" si="74" ref="C300:J300">C299</f>
        <v>0</v>
      </c>
      <c r="D300" s="37">
        <f t="shared" si="74"/>
        <v>0</v>
      </c>
      <c r="E300" s="37">
        <f t="shared" si="74"/>
        <v>78079.56</v>
      </c>
      <c r="F300" s="37">
        <f t="shared" si="74"/>
        <v>0</v>
      </c>
      <c r="G300" s="37">
        <f t="shared" si="74"/>
        <v>0</v>
      </c>
      <c r="H300" s="37">
        <f t="shared" si="74"/>
        <v>78079.56</v>
      </c>
      <c r="I300" s="37" t="e">
        <f t="shared" si="74"/>
        <v>#REF!</v>
      </c>
      <c r="J300" s="37">
        <f t="shared" si="74"/>
        <v>5198.4</v>
      </c>
    </row>
    <row r="301" spans="1:10" ht="42" customHeight="1">
      <c r="A301" s="53" t="s">
        <v>182</v>
      </c>
      <c r="B301" s="41" t="s">
        <v>22</v>
      </c>
      <c r="C301" s="39"/>
      <c r="D301" s="39"/>
      <c r="E301" s="39">
        <v>0</v>
      </c>
      <c r="F301" s="39">
        <v>12807.5</v>
      </c>
      <c r="G301" s="39">
        <v>0</v>
      </c>
      <c r="H301" s="39">
        <f>E301+F301+G301</f>
        <v>12807.5</v>
      </c>
      <c r="I301" s="39" t="e">
        <f>#REF!-H301</f>
        <v>#REF!</v>
      </c>
      <c r="J301" s="39">
        <v>0</v>
      </c>
    </row>
    <row r="302" spans="1:10" ht="36" customHeight="1">
      <c r="A302" s="54"/>
      <c r="B302" s="41" t="s">
        <v>34</v>
      </c>
      <c r="C302" s="39"/>
      <c r="D302" s="39"/>
      <c r="E302" s="39">
        <v>0</v>
      </c>
      <c r="F302" s="39">
        <v>0</v>
      </c>
      <c r="G302" s="39">
        <v>0</v>
      </c>
      <c r="H302" s="39">
        <f>E302+F302+G302</f>
        <v>0</v>
      </c>
      <c r="I302" s="39" t="e">
        <f>#REF!-H302</f>
        <v>#REF!</v>
      </c>
      <c r="J302" s="39">
        <v>0</v>
      </c>
    </row>
    <row r="303" spans="1:10" ht="35.25" customHeight="1">
      <c r="A303" s="54"/>
      <c r="B303" s="41" t="s">
        <v>96</v>
      </c>
      <c r="C303" s="39"/>
      <c r="D303" s="39"/>
      <c r="E303" s="39">
        <v>0</v>
      </c>
      <c r="F303" s="39">
        <v>0</v>
      </c>
      <c r="G303" s="39">
        <v>0</v>
      </c>
      <c r="H303" s="39">
        <f>E303+F303+G303</f>
        <v>0</v>
      </c>
      <c r="I303" s="39" t="e">
        <f>#REF!-H303</f>
        <v>#REF!</v>
      </c>
      <c r="J303" s="39">
        <v>0</v>
      </c>
    </row>
    <row r="304" spans="1:10" ht="42" customHeight="1">
      <c r="A304" s="55"/>
      <c r="B304" s="33" t="s">
        <v>7</v>
      </c>
      <c r="C304" s="37">
        <f>C302+C301+C303</f>
        <v>0</v>
      </c>
      <c r="D304" s="37">
        <f>D302+D301+D303</f>
        <v>0</v>
      </c>
      <c r="E304" s="37">
        <f aca="true" t="shared" si="75" ref="E304:J304">E302+E301+E303</f>
        <v>0</v>
      </c>
      <c r="F304" s="37">
        <f t="shared" si="75"/>
        <v>12807.5</v>
      </c>
      <c r="G304" s="37">
        <f t="shared" si="75"/>
        <v>0</v>
      </c>
      <c r="H304" s="37">
        <f t="shared" si="75"/>
        <v>12807.5</v>
      </c>
      <c r="I304" s="37" t="e">
        <f t="shared" si="75"/>
        <v>#REF!</v>
      </c>
      <c r="J304" s="37">
        <f t="shared" si="75"/>
        <v>0</v>
      </c>
    </row>
    <row r="305" spans="1:10" ht="37.5" customHeight="1">
      <c r="A305" s="62" t="s">
        <v>183</v>
      </c>
      <c r="B305" s="33" t="s">
        <v>38</v>
      </c>
      <c r="C305" s="37">
        <f aca="true" t="shared" si="76" ref="C305:J305">C306+C307+C308+C309+C310+C311+C312+C313+C314+C315+C316</f>
        <v>1214.64</v>
      </c>
      <c r="D305" s="37">
        <f t="shared" si="76"/>
        <v>1214.64</v>
      </c>
      <c r="E305" s="37">
        <f t="shared" si="76"/>
        <v>4923409.83</v>
      </c>
      <c r="F305" s="37">
        <f t="shared" si="76"/>
        <v>4422328.02</v>
      </c>
      <c r="G305" s="37">
        <f t="shared" si="76"/>
        <v>766453.25</v>
      </c>
      <c r="H305" s="37">
        <f t="shared" si="76"/>
        <v>10112191.1</v>
      </c>
      <c r="I305" s="37" t="e">
        <f t="shared" si="76"/>
        <v>#REF!</v>
      </c>
      <c r="J305" s="37">
        <f t="shared" si="76"/>
        <v>3709462.11</v>
      </c>
    </row>
    <row r="306" spans="1:10" ht="38.25" customHeight="1">
      <c r="A306" s="63"/>
      <c r="B306" s="41" t="s">
        <v>110</v>
      </c>
      <c r="C306" s="39">
        <v>1214.64</v>
      </c>
      <c r="D306" s="39">
        <v>1214.64</v>
      </c>
      <c r="E306" s="39">
        <v>40708</v>
      </c>
      <c r="F306" s="39">
        <v>128644.11</v>
      </c>
      <c r="G306" s="39">
        <v>0</v>
      </c>
      <c r="H306" s="39">
        <f aca="true" t="shared" si="77" ref="H306:H312">E306+F306+G306</f>
        <v>169352.11</v>
      </c>
      <c r="I306" s="39" t="e">
        <f>#REF!-H306</f>
        <v>#REF!</v>
      </c>
      <c r="J306" s="39">
        <v>150805</v>
      </c>
    </row>
    <row r="307" spans="1:10" ht="30.75" customHeight="1">
      <c r="A307" s="63"/>
      <c r="B307" s="41" t="s">
        <v>111</v>
      </c>
      <c r="C307" s="39"/>
      <c r="D307" s="39"/>
      <c r="E307" s="39">
        <v>0</v>
      </c>
      <c r="F307" s="39">
        <v>92132.18</v>
      </c>
      <c r="G307" s="39">
        <v>1178</v>
      </c>
      <c r="H307" s="39">
        <f t="shared" si="77"/>
        <v>93310.18</v>
      </c>
      <c r="I307" s="39" t="e">
        <f>#REF!-H307</f>
        <v>#REF!</v>
      </c>
      <c r="J307" s="39">
        <v>0</v>
      </c>
    </row>
    <row r="308" spans="1:10" ht="30.75" customHeight="1">
      <c r="A308" s="63"/>
      <c r="B308" s="41" t="s">
        <v>112</v>
      </c>
      <c r="C308" s="39"/>
      <c r="D308" s="39"/>
      <c r="E308" s="39">
        <v>461052.28</v>
      </c>
      <c r="F308" s="39">
        <v>22610</v>
      </c>
      <c r="G308" s="39">
        <v>133642</v>
      </c>
      <c r="H308" s="39">
        <f t="shared" si="77"/>
        <v>617304.28</v>
      </c>
      <c r="I308" s="39" t="e">
        <f>#REF!-H308</f>
        <v>#REF!</v>
      </c>
      <c r="J308" s="39">
        <v>16615</v>
      </c>
    </row>
    <row r="309" spans="1:10" ht="30.75" customHeight="1">
      <c r="A309" s="63"/>
      <c r="B309" s="41" t="s">
        <v>113</v>
      </c>
      <c r="C309" s="39"/>
      <c r="D309" s="39"/>
      <c r="E309" s="39">
        <v>283939.21</v>
      </c>
      <c r="F309" s="39">
        <v>116189.64</v>
      </c>
      <c r="G309" s="39">
        <v>14100</v>
      </c>
      <c r="H309" s="39">
        <f t="shared" si="77"/>
        <v>414228.85000000003</v>
      </c>
      <c r="I309" s="39" t="e">
        <f>#REF!-H309</f>
        <v>#REF!</v>
      </c>
      <c r="J309" s="39">
        <v>78396</v>
      </c>
    </row>
    <row r="310" spans="1:10" ht="30.75" customHeight="1">
      <c r="A310" s="63"/>
      <c r="B310" s="41" t="s">
        <v>114</v>
      </c>
      <c r="C310" s="39"/>
      <c r="D310" s="39"/>
      <c r="E310" s="39">
        <v>31697.2</v>
      </c>
      <c r="F310" s="39">
        <v>0</v>
      </c>
      <c r="G310" s="39">
        <v>15390</v>
      </c>
      <c r="H310" s="39">
        <f t="shared" si="77"/>
        <v>47087.2</v>
      </c>
      <c r="I310" s="39" t="e">
        <f>#REF!-H310</f>
        <v>#REF!</v>
      </c>
      <c r="J310" s="39">
        <v>11005</v>
      </c>
    </row>
    <row r="311" spans="1:10" ht="42.75" customHeight="1">
      <c r="A311" s="63"/>
      <c r="B311" s="41" t="s">
        <v>115</v>
      </c>
      <c r="C311" s="39"/>
      <c r="D311" s="39"/>
      <c r="E311" s="39">
        <v>1002813.61</v>
      </c>
      <c r="F311" s="39">
        <v>219583.74</v>
      </c>
      <c r="G311" s="39">
        <v>447707.81</v>
      </c>
      <c r="H311" s="39">
        <f t="shared" si="77"/>
        <v>1670105.1600000001</v>
      </c>
      <c r="I311" s="39" t="e">
        <f>#REF!-H311</f>
        <v>#REF!</v>
      </c>
      <c r="J311" s="39">
        <v>202877.28</v>
      </c>
    </row>
    <row r="312" spans="1:10" ht="30.75" customHeight="1">
      <c r="A312" s="63"/>
      <c r="B312" s="41" t="s">
        <v>116</v>
      </c>
      <c r="C312" s="39"/>
      <c r="D312" s="39"/>
      <c r="E312" s="39">
        <v>59340.73</v>
      </c>
      <c r="F312" s="39">
        <v>599.76</v>
      </c>
      <c r="G312" s="39">
        <v>43986.24</v>
      </c>
      <c r="H312" s="39">
        <f t="shared" si="77"/>
        <v>103926.73000000001</v>
      </c>
      <c r="I312" s="39" t="e">
        <f>#REF!-H312</f>
        <v>#REF!</v>
      </c>
      <c r="J312" s="39">
        <v>34336.33</v>
      </c>
    </row>
    <row r="313" spans="1:10" ht="53.25" customHeight="1">
      <c r="A313" s="63"/>
      <c r="B313" s="41" t="s">
        <v>117</v>
      </c>
      <c r="C313" s="39"/>
      <c r="D313" s="39"/>
      <c r="E313" s="39">
        <v>0</v>
      </c>
      <c r="F313" s="39">
        <v>0</v>
      </c>
      <c r="G313" s="39">
        <v>0</v>
      </c>
      <c r="H313" s="39">
        <f>E313+F313+G313</f>
        <v>0</v>
      </c>
      <c r="I313" s="39" t="e">
        <f>#REF!-H313</f>
        <v>#REF!</v>
      </c>
      <c r="J313" s="39">
        <v>0</v>
      </c>
    </row>
    <row r="314" spans="1:10" ht="90.75" customHeight="1">
      <c r="A314" s="63"/>
      <c r="B314" s="41" t="s">
        <v>118</v>
      </c>
      <c r="C314" s="39"/>
      <c r="D314" s="39"/>
      <c r="E314" s="39">
        <v>2963546.8</v>
      </c>
      <c r="F314" s="39">
        <v>3813871.74</v>
      </c>
      <c r="G314" s="39">
        <v>1790</v>
      </c>
      <c r="H314" s="39">
        <f>E314+F314+G314</f>
        <v>6779208.54</v>
      </c>
      <c r="I314" s="39" t="e">
        <f>#REF!-H314</f>
        <v>#REF!</v>
      </c>
      <c r="J314" s="39">
        <v>3205927.5</v>
      </c>
    </row>
    <row r="315" spans="1:10" ht="54.75" customHeight="1">
      <c r="A315" s="63"/>
      <c r="B315" s="41" t="s">
        <v>119</v>
      </c>
      <c r="C315" s="39"/>
      <c r="D315" s="39"/>
      <c r="E315" s="39">
        <v>0</v>
      </c>
      <c r="F315" s="39">
        <v>27251</v>
      </c>
      <c r="G315" s="39">
        <v>108659.2</v>
      </c>
      <c r="H315" s="39">
        <f>E315+F315+G315</f>
        <v>135910.2</v>
      </c>
      <c r="I315" s="39" t="e">
        <f>#REF!-H315</f>
        <v>#REF!</v>
      </c>
      <c r="J315" s="39">
        <v>9500</v>
      </c>
    </row>
    <row r="316" spans="1:10" ht="63.75" customHeight="1">
      <c r="A316" s="63"/>
      <c r="B316" s="41" t="s">
        <v>120</v>
      </c>
      <c r="C316" s="39"/>
      <c r="D316" s="39"/>
      <c r="E316" s="39">
        <v>80312</v>
      </c>
      <c r="F316" s="39">
        <v>1445.85</v>
      </c>
      <c r="G316" s="39">
        <v>0</v>
      </c>
      <c r="H316" s="39">
        <f>E316+F316+G316</f>
        <v>81757.85</v>
      </c>
      <c r="I316" s="39" t="e">
        <f>#REF!-H316</f>
        <v>#REF!</v>
      </c>
      <c r="J316" s="39">
        <v>0</v>
      </c>
    </row>
    <row r="317" spans="1:10" ht="22.5" customHeight="1">
      <c r="A317" s="63"/>
      <c r="B317" s="33" t="s">
        <v>15</v>
      </c>
      <c r="C317" s="37">
        <f>C318+C319+C320+C321+C322+C323+C324+C325+C326+C327+C328</f>
        <v>0</v>
      </c>
      <c r="D317" s="37">
        <f>D318+D319+D320+D321+D322+D323+D324+D325+D326+D327+D328</f>
        <v>0</v>
      </c>
      <c r="E317" s="37">
        <f aca="true" t="shared" si="78" ref="E317:J317">E318+E319+E320+E321+E322+E323+E324+E325+E326+E327+E328</f>
        <v>990294.1399999999</v>
      </c>
      <c r="F317" s="37">
        <f t="shared" si="78"/>
        <v>410694.22</v>
      </c>
      <c r="G317" s="37">
        <f t="shared" si="78"/>
        <v>1231459.6099999999</v>
      </c>
      <c r="H317" s="37">
        <f t="shared" si="78"/>
        <v>2632447.97</v>
      </c>
      <c r="I317" s="37" t="e">
        <f t="shared" si="78"/>
        <v>#REF!</v>
      </c>
      <c r="J317" s="37">
        <f t="shared" si="78"/>
        <v>933026.3</v>
      </c>
    </row>
    <row r="318" spans="1:10" ht="30.75" customHeight="1">
      <c r="A318" s="63"/>
      <c r="B318" s="41" t="s">
        <v>110</v>
      </c>
      <c r="C318" s="39"/>
      <c r="D318" s="39"/>
      <c r="E318" s="39">
        <v>109175.9</v>
      </c>
      <c r="F318" s="39">
        <v>12535</v>
      </c>
      <c r="G318" s="39">
        <v>3832.4</v>
      </c>
      <c r="H318" s="39">
        <f aca="true" t="shared" si="79" ref="H318:H324">E318+F318+G318</f>
        <v>125543.29999999999</v>
      </c>
      <c r="I318" s="39" t="e">
        <f>#REF!-H318</f>
        <v>#REF!</v>
      </c>
      <c r="J318" s="39">
        <v>165264.4</v>
      </c>
    </row>
    <row r="319" spans="1:10" ht="38.25" customHeight="1">
      <c r="A319" s="63"/>
      <c r="B319" s="41" t="s">
        <v>111</v>
      </c>
      <c r="C319" s="39"/>
      <c r="D319" s="39"/>
      <c r="E319" s="39">
        <v>78228.82</v>
      </c>
      <c r="F319" s="39">
        <v>87609.59</v>
      </c>
      <c r="G319" s="39">
        <v>26316.14</v>
      </c>
      <c r="H319" s="39">
        <f t="shared" si="79"/>
        <v>192154.55</v>
      </c>
      <c r="I319" s="39" t="e">
        <f>#REF!-H319</f>
        <v>#REF!</v>
      </c>
      <c r="J319" s="39">
        <v>25037</v>
      </c>
    </row>
    <row r="320" spans="1:10" ht="26.25" customHeight="1">
      <c r="A320" s="63"/>
      <c r="B320" s="41" t="s">
        <v>112</v>
      </c>
      <c r="C320" s="39"/>
      <c r="D320" s="39"/>
      <c r="E320" s="39">
        <v>212569.89</v>
      </c>
      <c r="F320" s="39">
        <v>11985.68</v>
      </c>
      <c r="G320" s="39">
        <v>85345.84</v>
      </c>
      <c r="H320" s="39">
        <f t="shared" si="79"/>
        <v>309901.41000000003</v>
      </c>
      <c r="I320" s="39" t="e">
        <f>#REF!-H320</f>
        <v>#REF!</v>
      </c>
      <c r="J320" s="39">
        <v>78443.5</v>
      </c>
    </row>
    <row r="321" spans="1:10" ht="26.25" customHeight="1">
      <c r="A321" s="63"/>
      <c r="B321" s="41" t="s">
        <v>113</v>
      </c>
      <c r="C321" s="39"/>
      <c r="D321" s="39"/>
      <c r="E321" s="39">
        <v>425.43</v>
      </c>
      <c r="F321" s="39">
        <v>0</v>
      </c>
      <c r="G321" s="39">
        <v>20650.05</v>
      </c>
      <c r="H321" s="39">
        <f t="shared" si="79"/>
        <v>21075.48</v>
      </c>
      <c r="I321" s="39" t="e">
        <f>#REF!-H321</f>
        <v>#REF!</v>
      </c>
      <c r="J321" s="39">
        <v>0</v>
      </c>
    </row>
    <row r="322" spans="1:10" ht="18">
      <c r="A322" s="63"/>
      <c r="B322" s="41" t="s">
        <v>114</v>
      </c>
      <c r="C322" s="39"/>
      <c r="D322" s="39"/>
      <c r="E322" s="39">
        <v>7854</v>
      </c>
      <c r="F322" s="39">
        <v>16966.4</v>
      </c>
      <c r="G322" s="39">
        <v>12801.4</v>
      </c>
      <c r="H322" s="39">
        <f t="shared" si="79"/>
        <v>37621.8</v>
      </c>
      <c r="I322" s="39" t="e">
        <f>#REF!-H322</f>
        <v>#REF!</v>
      </c>
      <c r="J322" s="39">
        <v>6600</v>
      </c>
    </row>
    <row r="323" spans="1:10" ht="45" customHeight="1">
      <c r="A323" s="63"/>
      <c r="B323" s="41" t="s">
        <v>115</v>
      </c>
      <c r="C323" s="39"/>
      <c r="D323" s="39"/>
      <c r="E323" s="39">
        <v>441108.4</v>
      </c>
      <c r="F323" s="39">
        <v>231860.31</v>
      </c>
      <c r="G323" s="39">
        <v>66527.85</v>
      </c>
      <c r="H323" s="39">
        <f t="shared" si="79"/>
        <v>739496.5599999999</v>
      </c>
      <c r="I323" s="39" t="e">
        <f>#REF!-H323</f>
        <v>#REF!</v>
      </c>
      <c r="J323" s="39">
        <v>92248.3</v>
      </c>
    </row>
    <row r="324" spans="1:10" ht="26.25" customHeight="1">
      <c r="A324" s="63"/>
      <c r="B324" s="41" t="s">
        <v>116</v>
      </c>
      <c r="C324" s="39"/>
      <c r="D324" s="39"/>
      <c r="E324" s="39">
        <v>0</v>
      </c>
      <c r="F324" s="39">
        <v>16660</v>
      </c>
      <c r="G324" s="39">
        <v>0</v>
      </c>
      <c r="H324" s="39">
        <f t="shared" si="79"/>
        <v>16660</v>
      </c>
      <c r="I324" s="39" t="e">
        <f>#REF!-H324</f>
        <v>#REF!</v>
      </c>
      <c r="J324" s="39">
        <v>16315</v>
      </c>
    </row>
    <row r="325" spans="1:10" ht="54" customHeight="1">
      <c r="A325" s="63"/>
      <c r="B325" s="41" t="s">
        <v>117</v>
      </c>
      <c r="C325" s="39"/>
      <c r="D325" s="39"/>
      <c r="E325" s="39">
        <v>0</v>
      </c>
      <c r="F325" s="39">
        <v>0</v>
      </c>
      <c r="G325" s="39">
        <v>0</v>
      </c>
      <c r="H325" s="39">
        <f>E325+F325+G325</f>
        <v>0</v>
      </c>
      <c r="I325" s="39" t="e">
        <f>#REF!-H325</f>
        <v>#REF!</v>
      </c>
      <c r="J325" s="39">
        <v>0</v>
      </c>
    </row>
    <row r="326" spans="1:10" ht="79.5" customHeight="1">
      <c r="A326" s="63"/>
      <c r="B326" s="41" t="s">
        <v>118</v>
      </c>
      <c r="C326" s="39"/>
      <c r="D326" s="39"/>
      <c r="E326" s="39">
        <v>0</v>
      </c>
      <c r="F326" s="39">
        <v>0</v>
      </c>
      <c r="G326" s="39">
        <v>874153</v>
      </c>
      <c r="H326" s="39">
        <f>E326+F326+G326</f>
        <v>874153</v>
      </c>
      <c r="I326" s="39" t="e">
        <f>#REF!-H326</f>
        <v>#REF!</v>
      </c>
      <c r="J326" s="39">
        <v>525695.6</v>
      </c>
    </row>
    <row r="327" spans="1:10" ht="53.25" customHeight="1">
      <c r="A327" s="63"/>
      <c r="B327" s="41" t="s">
        <v>119</v>
      </c>
      <c r="C327" s="39"/>
      <c r="D327" s="39"/>
      <c r="E327" s="39">
        <v>140931.7</v>
      </c>
      <c r="F327" s="39">
        <v>33077.24</v>
      </c>
      <c r="G327" s="39">
        <v>87332.93</v>
      </c>
      <c r="H327" s="39">
        <f>E327+F327+G327</f>
        <v>261341.87</v>
      </c>
      <c r="I327" s="39" t="e">
        <f>#REF!-H327</f>
        <v>#REF!</v>
      </c>
      <c r="J327" s="39">
        <v>23422.5</v>
      </c>
    </row>
    <row r="328" spans="1:10" ht="62.25" customHeight="1">
      <c r="A328" s="63"/>
      <c r="B328" s="41" t="s">
        <v>120</v>
      </c>
      <c r="C328" s="39"/>
      <c r="D328" s="39"/>
      <c r="E328" s="39">
        <v>0</v>
      </c>
      <c r="F328" s="39">
        <v>0</v>
      </c>
      <c r="G328" s="39">
        <v>54500</v>
      </c>
      <c r="H328" s="39">
        <f>E328+F328+G328</f>
        <v>54500</v>
      </c>
      <c r="I328" s="39" t="e">
        <f>#REF!-H328</f>
        <v>#REF!</v>
      </c>
      <c r="J328" s="39">
        <v>0</v>
      </c>
    </row>
    <row r="329" spans="1:10" ht="25.5" customHeight="1">
      <c r="A329" s="63"/>
      <c r="B329" s="33" t="s">
        <v>40</v>
      </c>
      <c r="C329" s="37">
        <f>C330+C331+C332+C333+C334+C335+C336+C337+C338+C339</f>
        <v>33187.11</v>
      </c>
      <c r="D329" s="37">
        <f>D330+D331+D332+D333+D334+D335+D336+D337+D338+D339</f>
        <v>33187.11</v>
      </c>
      <c r="E329" s="37">
        <f aca="true" t="shared" si="80" ref="E329:J329">E330+E331+E332+E333+E334+E335+E336+E337+E338+E339</f>
        <v>1184859.9200000002</v>
      </c>
      <c r="F329" s="37">
        <f t="shared" si="80"/>
        <v>2629096.0100000002</v>
      </c>
      <c r="G329" s="37">
        <f t="shared" si="80"/>
        <v>620868.51</v>
      </c>
      <c r="H329" s="37">
        <f t="shared" si="80"/>
        <v>4434824.4399999995</v>
      </c>
      <c r="I329" s="37" t="e">
        <f t="shared" si="80"/>
        <v>#REF!</v>
      </c>
      <c r="J329" s="37">
        <f t="shared" si="80"/>
        <v>982524.5499999999</v>
      </c>
    </row>
    <row r="330" spans="1:10" ht="34.5" customHeight="1">
      <c r="A330" s="63"/>
      <c r="B330" s="41" t="s">
        <v>110</v>
      </c>
      <c r="C330" s="39"/>
      <c r="D330" s="39"/>
      <c r="E330" s="39">
        <v>258685.22</v>
      </c>
      <c r="F330" s="39">
        <v>41302.52</v>
      </c>
      <c r="G330" s="39">
        <v>112772.89</v>
      </c>
      <c r="H330" s="39">
        <f aca="true" t="shared" si="81" ref="H330:H335">E330+F330+G330</f>
        <v>412760.63</v>
      </c>
      <c r="I330" s="39" t="e">
        <f>#REF!-H330</f>
        <v>#REF!</v>
      </c>
      <c r="J330" s="39">
        <v>251377.65</v>
      </c>
    </row>
    <row r="331" spans="1:10" ht="36" customHeight="1">
      <c r="A331" s="63"/>
      <c r="B331" s="41" t="s">
        <v>111</v>
      </c>
      <c r="C331" s="39"/>
      <c r="D331" s="39"/>
      <c r="E331" s="39">
        <v>149211.72</v>
      </c>
      <c r="F331" s="39">
        <v>66991.05</v>
      </c>
      <c r="G331" s="39">
        <v>3913</v>
      </c>
      <c r="H331" s="39">
        <f t="shared" si="81"/>
        <v>220115.77000000002</v>
      </c>
      <c r="I331" s="39" t="e">
        <f>#REF!-H331</f>
        <v>#REF!</v>
      </c>
      <c r="J331" s="39">
        <v>0</v>
      </c>
    </row>
    <row r="332" spans="1:10" ht="29.25" customHeight="1">
      <c r="A332" s="63"/>
      <c r="B332" s="41" t="s">
        <v>112</v>
      </c>
      <c r="C332" s="39"/>
      <c r="D332" s="39"/>
      <c r="E332" s="39">
        <v>310223.86</v>
      </c>
      <c r="F332" s="39">
        <v>0</v>
      </c>
      <c r="G332" s="39">
        <v>0</v>
      </c>
      <c r="H332" s="39">
        <f t="shared" si="81"/>
        <v>310223.86</v>
      </c>
      <c r="I332" s="39" t="e">
        <f>#REF!-H332</f>
        <v>#REF!</v>
      </c>
      <c r="J332" s="39">
        <v>5700</v>
      </c>
    </row>
    <row r="333" spans="1:10" ht="31.5" customHeight="1">
      <c r="A333" s="63"/>
      <c r="B333" s="41" t="s">
        <v>113</v>
      </c>
      <c r="C333" s="39"/>
      <c r="D333" s="39"/>
      <c r="E333" s="39">
        <v>178757.6</v>
      </c>
      <c r="F333" s="39">
        <v>0</v>
      </c>
      <c r="G333" s="39">
        <v>145045.05</v>
      </c>
      <c r="H333" s="39">
        <f t="shared" si="81"/>
        <v>323802.65</v>
      </c>
      <c r="I333" s="39" t="e">
        <f>#REF!-H333</f>
        <v>#REF!</v>
      </c>
      <c r="J333" s="39">
        <v>234537.3</v>
      </c>
    </row>
    <row r="334" spans="1:10" ht="31.5" customHeight="1">
      <c r="A334" s="63"/>
      <c r="B334" s="41" t="s">
        <v>114</v>
      </c>
      <c r="C334" s="39"/>
      <c r="D334" s="39"/>
      <c r="E334" s="39">
        <v>40052.53</v>
      </c>
      <c r="F334" s="39">
        <v>0</v>
      </c>
      <c r="G334" s="39">
        <v>24324.85</v>
      </c>
      <c r="H334" s="39">
        <f t="shared" si="81"/>
        <v>64377.38</v>
      </c>
      <c r="I334" s="39" t="e">
        <f>#REF!-H334</f>
        <v>#REF!</v>
      </c>
      <c r="J334" s="39">
        <v>475</v>
      </c>
    </row>
    <row r="335" spans="1:10" ht="42" customHeight="1">
      <c r="A335" s="63"/>
      <c r="B335" s="41" t="s">
        <v>115</v>
      </c>
      <c r="C335" s="39">
        <v>33187.11</v>
      </c>
      <c r="D335" s="45">
        <f>22296.87+10890.24</f>
        <v>33187.11</v>
      </c>
      <c r="E335" s="39">
        <v>4299.130000000001</v>
      </c>
      <c r="F335" s="39">
        <v>194518.55</v>
      </c>
      <c r="G335" s="39">
        <v>25362.26</v>
      </c>
      <c r="H335" s="39">
        <f t="shared" si="81"/>
        <v>224179.94</v>
      </c>
      <c r="I335" s="39" t="e">
        <f>#REF!-H335</f>
        <v>#REF!</v>
      </c>
      <c r="J335" s="39">
        <v>204610.4</v>
      </c>
    </row>
    <row r="336" spans="1:10" ht="54.75" customHeight="1">
      <c r="A336" s="63"/>
      <c r="B336" s="41" t="s">
        <v>117</v>
      </c>
      <c r="C336" s="39"/>
      <c r="D336" s="39"/>
      <c r="E336" s="39">
        <v>0</v>
      </c>
      <c r="F336" s="39">
        <v>0</v>
      </c>
      <c r="G336" s="39">
        <v>164731.7</v>
      </c>
      <c r="H336" s="39">
        <f>E336+F336+G336</f>
        <v>164731.7</v>
      </c>
      <c r="I336" s="39" t="e">
        <f>#REF!-H336</f>
        <v>#REF!</v>
      </c>
      <c r="J336" s="39">
        <v>224538.8</v>
      </c>
    </row>
    <row r="337" spans="1:10" ht="78" customHeight="1">
      <c r="A337" s="63"/>
      <c r="B337" s="41" t="s">
        <v>118</v>
      </c>
      <c r="C337" s="39"/>
      <c r="D337" s="39"/>
      <c r="E337" s="39">
        <v>114450</v>
      </c>
      <c r="F337" s="39">
        <v>2326283.89</v>
      </c>
      <c r="G337" s="39">
        <v>3343.9</v>
      </c>
      <c r="H337" s="39">
        <f>E337+F337+G337</f>
        <v>2444077.79</v>
      </c>
      <c r="I337" s="39" t="e">
        <f>#REF!-H337</f>
        <v>#REF!</v>
      </c>
      <c r="J337" s="39">
        <v>61285.4</v>
      </c>
    </row>
    <row r="338" spans="1:10" ht="71.25" customHeight="1">
      <c r="A338" s="63"/>
      <c r="B338" s="41" t="s">
        <v>121</v>
      </c>
      <c r="C338" s="39"/>
      <c r="D338" s="39"/>
      <c r="E338" s="39">
        <v>0</v>
      </c>
      <c r="F338" s="39">
        <v>0</v>
      </c>
      <c r="G338" s="39">
        <v>0</v>
      </c>
      <c r="H338" s="39">
        <f>E338+F338+G338</f>
        <v>0</v>
      </c>
      <c r="I338" s="39" t="e">
        <f>#REF!-H338</f>
        <v>#REF!</v>
      </c>
      <c r="J338" s="39">
        <v>0</v>
      </c>
    </row>
    <row r="339" spans="1:10" ht="77.25" customHeight="1">
      <c r="A339" s="63"/>
      <c r="B339" s="41" t="s">
        <v>119</v>
      </c>
      <c r="C339" s="39"/>
      <c r="D339" s="39"/>
      <c r="E339" s="39">
        <v>129179.86</v>
      </c>
      <c r="F339" s="39">
        <v>0</v>
      </c>
      <c r="G339" s="39">
        <v>141374.86</v>
      </c>
      <c r="H339" s="39">
        <f>E339+F339+G339</f>
        <v>270554.72</v>
      </c>
      <c r="I339" s="39" t="e">
        <f>#REF!-H339</f>
        <v>#REF!</v>
      </c>
      <c r="J339" s="39">
        <v>0</v>
      </c>
    </row>
    <row r="340" spans="1:10" ht="29.25" customHeight="1">
      <c r="A340" s="63"/>
      <c r="B340" s="33" t="s">
        <v>17</v>
      </c>
      <c r="C340" s="37">
        <f>C341+C342+C343+C344+C345+C346+C347</f>
        <v>0</v>
      </c>
      <c r="D340" s="37">
        <f>D341+D342+D343+D344+D345+D346+D347</f>
        <v>0</v>
      </c>
      <c r="E340" s="37">
        <f aca="true" t="shared" si="82" ref="E340:J340">E341+E342+E343+E344+E345+E346+E347</f>
        <v>191250.85</v>
      </c>
      <c r="F340" s="37">
        <f t="shared" si="82"/>
        <v>46792.33</v>
      </c>
      <c r="G340" s="37">
        <f t="shared" si="82"/>
        <v>13573.2</v>
      </c>
      <c r="H340" s="37">
        <f t="shared" si="82"/>
        <v>251616.37999999998</v>
      </c>
      <c r="I340" s="37" t="e">
        <f t="shared" si="82"/>
        <v>#REF!</v>
      </c>
      <c r="J340" s="37">
        <f t="shared" si="82"/>
        <v>174774</v>
      </c>
    </row>
    <row r="341" spans="1:10" ht="33" customHeight="1">
      <c r="A341" s="63"/>
      <c r="B341" s="41" t="s">
        <v>110</v>
      </c>
      <c r="C341" s="39"/>
      <c r="D341" s="39"/>
      <c r="E341" s="39">
        <v>103526.15</v>
      </c>
      <c r="F341" s="39">
        <v>15377.78</v>
      </c>
      <c r="G341" s="39">
        <v>13573.2</v>
      </c>
      <c r="H341" s="39">
        <f aca="true" t="shared" si="83" ref="H341:H347">E341+F341+G341</f>
        <v>132477.13</v>
      </c>
      <c r="I341" s="39" t="e">
        <f>#REF!-H341</f>
        <v>#REF!</v>
      </c>
      <c r="J341" s="39">
        <v>19912</v>
      </c>
    </row>
    <row r="342" spans="1:10" ht="36" customHeight="1">
      <c r="A342" s="63"/>
      <c r="B342" s="41" t="s">
        <v>111</v>
      </c>
      <c r="C342" s="39"/>
      <c r="D342" s="39"/>
      <c r="E342" s="39">
        <v>0</v>
      </c>
      <c r="F342" s="39">
        <v>0</v>
      </c>
      <c r="G342" s="39">
        <v>0</v>
      </c>
      <c r="H342" s="39">
        <f t="shared" si="83"/>
        <v>0</v>
      </c>
      <c r="I342" s="39" t="e">
        <f>#REF!-H342</f>
        <v>#REF!</v>
      </c>
      <c r="J342" s="39">
        <v>700</v>
      </c>
    </row>
    <row r="343" spans="1:10" ht="33.75" customHeight="1">
      <c r="A343" s="63"/>
      <c r="B343" s="41" t="s">
        <v>112</v>
      </c>
      <c r="C343" s="39"/>
      <c r="D343" s="39"/>
      <c r="E343" s="39">
        <v>51933.8</v>
      </c>
      <c r="F343" s="39">
        <v>0</v>
      </c>
      <c r="G343" s="39">
        <v>0</v>
      </c>
      <c r="H343" s="39">
        <f t="shared" si="83"/>
        <v>51933.8</v>
      </c>
      <c r="I343" s="39" t="e">
        <f>#REF!-H343</f>
        <v>#REF!</v>
      </c>
      <c r="J343" s="39">
        <v>140</v>
      </c>
    </row>
    <row r="344" spans="1:10" ht="33.75" customHeight="1">
      <c r="A344" s="63"/>
      <c r="B344" s="41" t="s">
        <v>113</v>
      </c>
      <c r="C344" s="39"/>
      <c r="D344" s="39"/>
      <c r="E344" s="39">
        <v>27468</v>
      </c>
      <c r="F344" s="39">
        <v>31414.55</v>
      </c>
      <c r="G344" s="39">
        <v>0</v>
      </c>
      <c r="H344" s="39">
        <f t="shared" si="83"/>
        <v>58882.55</v>
      </c>
      <c r="I344" s="39" t="e">
        <f>#REF!-H344</f>
        <v>#REF!</v>
      </c>
      <c r="J344" s="39">
        <v>135715</v>
      </c>
    </row>
    <row r="345" spans="1:10" ht="33.75" customHeight="1">
      <c r="A345" s="63"/>
      <c r="B345" s="41" t="s">
        <v>114</v>
      </c>
      <c r="C345" s="39"/>
      <c r="D345" s="39"/>
      <c r="E345" s="39">
        <v>8322.9</v>
      </c>
      <c r="F345" s="39">
        <v>0</v>
      </c>
      <c r="G345" s="39">
        <v>0</v>
      </c>
      <c r="H345" s="39">
        <f t="shared" si="83"/>
        <v>8322.9</v>
      </c>
      <c r="I345" s="39" t="e">
        <f>#REF!-H345</f>
        <v>#REF!</v>
      </c>
      <c r="J345" s="39">
        <v>7330</v>
      </c>
    </row>
    <row r="346" spans="1:10" ht="33.75" customHeight="1">
      <c r="A346" s="63"/>
      <c r="B346" s="41" t="s">
        <v>116</v>
      </c>
      <c r="C346" s="39"/>
      <c r="D346" s="39"/>
      <c r="E346" s="39">
        <v>0</v>
      </c>
      <c r="F346" s="39">
        <v>0</v>
      </c>
      <c r="G346" s="39">
        <v>0</v>
      </c>
      <c r="H346" s="39">
        <f t="shared" si="83"/>
        <v>0</v>
      </c>
      <c r="I346" s="39" t="e">
        <f>#REF!-H346</f>
        <v>#REF!</v>
      </c>
      <c r="J346" s="39">
        <v>0</v>
      </c>
    </row>
    <row r="347" spans="1:10" ht="43.5" customHeight="1">
      <c r="A347" s="63"/>
      <c r="B347" s="41" t="s">
        <v>119</v>
      </c>
      <c r="C347" s="39"/>
      <c r="D347" s="39"/>
      <c r="E347" s="39">
        <v>0</v>
      </c>
      <c r="F347" s="39">
        <v>0</v>
      </c>
      <c r="G347" s="39">
        <v>0</v>
      </c>
      <c r="H347" s="39">
        <f t="shared" si="83"/>
        <v>0</v>
      </c>
      <c r="I347" s="39" t="e">
        <f>#REF!-H347</f>
        <v>#REF!</v>
      </c>
      <c r="J347" s="39">
        <v>10977</v>
      </c>
    </row>
    <row r="348" spans="1:10" ht="36" customHeight="1">
      <c r="A348" s="63"/>
      <c r="B348" s="33" t="s">
        <v>20</v>
      </c>
      <c r="C348" s="37">
        <f aca="true" t="shared" si="84" ref="C348:J348">C349+C350</f>
        <v>0</v>
      </c>
      <c r="D348" s="37">
        <f t="shared" si="84"/>
        <v>0</v>
      </c>
      <c r="E348" s="37">
        <f t="shared" si="84"/>
        <v>0</v>
      </c>
      <c r="F348" s="37">
        <f t="shared" si="84"/>
        <v>52216.6</v>
      </c>
      <c r="G348" s="37">
        <f t="shared" si="84"/>
        <v>0</v>
      </c>
      <c r="H348" s="37">
        <f t="shared" si="84"/>
        <v>52216.6</v>
      </c>
      <c r="I348" s="37" t="e">
        <f>I349+I350</f>
        <v>#REF!</v>
      </c>
      <c r="J348" s="37">
        <f t="shared" si="84"/>
        <v>20810.5</v>
      </c>
    </row>
    <row r="349" spans="1:10" ht="30.75" customHeight="1">
      <c r="A349" s="63"/>
      <c r="B349" s="41" t="s">
        <v>110</v>
      </c>
      <c r="C349" s="39"/>
      <c r="D349" s="39"/>
      <c r="E349" s="39">
        <v>0</v>
      </c>
      <c r="F349" s="39">
        <v>23331.6</v>
      </c>
      <c r="G349" s="39">
        <v>0</v>
      </c>
      <c r="H349" s="39">
        <f>E349+F349+G349</f>
        <v>23331.6</v>
      </c>
      <c r="I349" s="39" t="e">
        <f>#REF!-H349</f>
        <v>#REF!</v>
      </c>
      <c r="J349" s="39">
        <v>20810.5</v>
      </c>
    </row>
    <row r="350" spans="1:10" ht="22.5" customHeight="1">
      <c r="A350" s="63"/>
      <c r="B350" s="41" t="s">
        <v>112</v>
      </c>
      <c r="C350" s="39"/>
      <c r="D350" s="39"/>
      <c r="E350" s="39">
        <v>0</v>
      </c>
      <c r="F350" s="39">
        <v>28885</v>
      </c>
      <c r="G350" s="39">
        <v>0</v>
      </c>
      <c r="H350" s="39">
        <f>E350+F350+G350</f>
        <v>28885</v>
      </c>
      <c r="I350" s="39" t="e">
        <f>#REF!-H350</f>
        <v>#REF!</v>
      </c>
      <c r="J350" s="39">
        <v>0</v>
      </c>
    </row>
    <row r="351" spans="1:10" ht="34.5" customHeight="1">
      <c r="A351" s="63"/>
      <c r="B351" s="33" t="s">
        <v>16</v>
      </c>
      <c r="C351" s="37">
        <f>C352+C353+C354+C355+C356</f>
        <v>0</v>
      </c>
      <c r="D351" s="37">
        <f>D352+D353+D354+D355+D356</f>
        <v>0</v>
      </c>
      <c r="E351" s="37">
        <f aca="true" t="shared" si="85" ref="E351:J351">E352+E353+E354+E355+E356</f>
        <v>397937.32999999996</v>
      </c>
      <c r="F351" s="37">
        <f t="shared" si="85"/>
        <v>101414.31</v>
      </c>
      <c r="G351" s="37">
        <f t="shared" si="85"/>
        <v>13984.810000000001</v>
      </c>
      <c r="H351" s="37">
        <f t="shared" si="85"/>
        <v>513336.44999999995</v>
      </c>
      <c r="I351" s="37" t="e">
        <f t="shared" si="85"/>
        <v>#REF!</v>
      </c>
      <c r="J351" s="37">
        <f t="shared" si="85"/>
        <v>0</v>
      </c>
    </row>
    <row r="352" spans="1:10" ht="30.75" customHeight="1">
      <c r="A352" s="63"/>
      <c r="B352" s="41" t="s">
        <v>111</v>
      </c>
      <c r="C352" s="39"/>
      <c r="D352" s="39"/>
      <c r="E352" s="39">
        <v>56676.03</v>
      </c>
      <c r="F352" s="39">
        <v>24036.1</v>
      </c>
      <c r="G352" s="39">
        <v>0</v>
      </c>
      <c r="H352" s="39">
        <f>E352+F352+G352</f>
        <v>80712.13</v>
      </c>
      <c r="I352" s="39" t="e">
        <f>#REF!-H352</f>
        <v>#REF!</v>
      </c>
      <c r="J352" s="39">
        <v>0</v>
      </c>
    </row>
    <row r="353" spans="1:10" ht="27.75" customHeight="1">
      <c r="A353" s="63"/>
      <c r="B353" s="41" t="s">
        <v>112</v>
      </c>
      <c r="C353" s="39"/>
      <c r="D353" s="39"/>
      <c r="E353" s="39">
        <v>94186.9</v>
      </c>
      <c r="F353" s="39">
        <v>58042.5</v>
      </c>
      <c r="G353" s="39">
        <v>0</v>
      </c>
      <c r="H353" s="39">
        <f>E353+F353+G353</f>
        <v>152229.4</v>
      </c>
      <c r="I353" s="39" t="e">
        <f>#REF!-H353</f>
        <v>#REF!</v>
      </c>
      <c r="J353" s="39">
        <v>0</v>
      </c>
    </row>
    <row r="354" spans="1:10" ht="27.75" customHeight="1">
      <c r="A354" s="63"/>
      <c r="B354" s="41" t="s">
        <v>113</v>
      </c>
      <c r="C354" s="39"/>
      <c r="D354" s="39"/>
      <c r="E354" s="39">
        <v>214468.4</v>
      </c>
      <c r="F354" s="39">
        <v>653.31</v>
      </c>
      <c r="G354" s="39">
        <v>6978.68</v>
      </c>
      <c r="H354" s="39">
        <f>E354+F354+G354</f>
        <v>222100.38999999998</v>
      </c>
      <c r="I354" s="39" t="e">
        <f>#REF!-H354</f>
        <v>#REF!</v>
      </c>
      <c r="J354" s="39">
        <v>0</v>
      </c>
    </row>
    <row r="355" spans="1:10" ht="30.75" customHeight="1">
      <c r="A355" s="63"/>
      <c r="B355" s="41" t="s">
        <v>114</v>
      </c>
      <c r="C355" s="39"/>
      <c r="D355" s="39"/>
      <c r="E355" s="39">
        <v>0</v>
      </c>
      <c r="F355" s="39">
        <v>8567.4</v>
      </c>
      <c r="G355" s="39">
        <v>1865.33</v>
      </c>
      <c r="H355" s="39">
        <f>E355+F355+G355</f>
        <v>10432.73</v>
      </c>
      <c r="I355" s="39" t="e">
        <f>#REF!-H355</f>
        <v>#REF!</v>
      </c>
      <c r="J355" s="39">
        <v>0</v>
      </c>
    </row>
    <row r="356" spans="1:10" ht="60.75" customHeight="1">
      <c r="A356" s="63"/>
      <c r="B356" s="41" t="s">
        <v>119</v>
      </c>
      <c r="C356" s="39"/>
      <c r="D356" s="39"/>
      <c r="E356" s="39">
        <v>32606</v>
      </c>
      <c r="F356" s="39">
        <v>10115</v>
      </c>
      <c r="G356" s="39">
        <v>5140.8</v>
      </c>
      <c r="H356" s="39">
        <f>E356+F356+G356</f>
        <v>47861.8</v>
      </c>
      <c r="I356" s="39" t="e">
        <f>#REF!-H356</f>
        <v>#REF!</v>
      </c>
      <c r="J356" s="39">
        <v>0</v>
      </c>
    </row>
    <row r="357" spans="1:10" ht="39" customHeight="1">
      <c r="A357" s="63"/>
      <c r="B357" s="33" t="s">
        <v>34</v>
      </c>
      <c r="C357" s="37">
        <f>C358+C359+C360</f>
        <v>0</v>
      </c>
      <c r="D357" s="37">
        <f>D358+D359+D360</f>
        <v>0</v>
      </c>
      <c r="E357" s="37">
        <f aca="true" t="shared" si="86" ref="E357:J357">E358+E359+E360</f>
        <v>287047.68</v>
      </c>
      <c r="F357" s="37">
        <f t="shared" si="86"/>
        <v>56740.39</v>
      </c>
      <c r="G357" s="37">
        <f t="shared" si="86"/>
        <v>137958.16</v>
      </c>
      <c r="H357" s="37">
        <f t="shared" si="86"/>
        <v>481746.23000000004</v>
      </c>
      <c r="I357" s="37" t="e">
        <f t="shared" si="86"/>
        <v>#REF!</v>
      </c>
      <c r="J357" s="37">
        <f t="shared" si="86"/>
        <v>112120.8</v>
      </c>
    </row>
    <row r="358" spans="1:10" ht="50.25" customHeight="1">
      <c r="A358" s="63"/>
      <c r="B358" s="41" t="s">
        <v>122</v>
      </c>
      <c r="C358" s="39"/>
      <c r="D358" s="39"/>
      <c r="E358" s="39">
        <v>109257.99</v>
      </c>
      <c r="F358" s="39">
        <v>50344.14</v>
      </c>
      <c r="G358" s="39">
        <v>137958.16</v>
      </c>
      <c r="H358" s="39">
        <f>E358+F358+G358</f>
        <v>297560.29000000004</v>
      </c>
      <c r="I358" s="39" t="e">
        <f>#REF!-H358</f>
        <v>#REF!</v>
      </c>
      <c r="J358" s="39">
        <v>5690.8</v>
      </c>
    </row>
    <row r="359" spans="1:10" ht="36" customHeight="1">
      <c r="A359" s="63"/>
      <c r="B359" s="41" t="s">
        <v>116</v>
      </c>
      <c r="C359" s="39"/>
      <c r="D359" s="39"/>
      <c r="E359" s="39">
        <v>0</v>
      </c>
      <c r="F359" s="39">
        <v>0</v>
      </c>
      <c r="G359" s="39">
        <v>0</v>
      </c>
      <c r="H359" s="39">
        <f>E359+F359+G359</f>
        <v>0</v>
      </c>
      <c r="I359" s="39" t="e">
        <f>#REF!-H359</f>
        <v>#REF!</v>
      </c>
      <c r="J359" s="39">
        <v>0</v>
      </c>
    </row>
    <row r="360" spans="1:10" ht="50.25" customHeight="1">
      <c r="A360" s="63"/>
      <c r="B360" s="41" t="s">
        <v>123</v>
      </c>
      <c r="C360" s="39"/>
      <c r="D360" s="39"/>
      <c r="E360" s="39">
        <v>177789.69</v>
      </c>
      <c r="F360" s="39">
        <v>6396.25</v>
      </c>
      <c r="G360" s="39">
        <v>0</v>
      </c>
      <c r="H360" s="39">
        <f>E360+F360+G360</f>
        <v>184185.94</v>
      </c>
      <c r="I360" s="39" t="e">
        <f>#REF!-H360</f>
        <v>#REF!</v>
      </c>
      <c r="J360" s="39">
        <v>106430</v>
      </c>
    </row>
    <row r="361" spans="1:10" ht="39" customHeight="1">
      <c r="A361" s="63"/>
      <c r="B361" s="33" t="s">
        <v>101</v>
      </c>
      <c r="C361" s="37">
        <f>C362</f>
        <v>0</v>
      </c>
      <c r="D361" s="37">
        <f>D362</f>
        <v>0</v>
      </c>
      <c r="E361" s="37">
        <f aca="true" t="shared" si="87" ref="E361:J361">E362</f>
        <v>0</v>
      </c>
      <c r="F361" s="37">
        <f t="shared" si="87"/>
        <v>0</v>
      </c>
      <c r="G361" s="37">
        <f t="shared" si="87"/>
        <v>0</v>
      </c>
      <c r="H361" s="37">
        <f t="shared" si="87"/>
        <v>0</v>
      </c>
      <c r="I361" s="37" t="e">
        <f>I362</f>
        <v>#REF!</v>
      </c>
      <c r="J361" s="37">
        <f t="shared" si="87"/>
        <v>0</v>
      </c>
    </row>
    <row r="362" spans="1:10" ht="30.75" customHeight="1">
      <c r="A362" s="63"/>
      <c r="B362" s="41" t="s">
        <v>116</v>
      </c>
      <c r="C362" s="39"/>
      <c r="D362" s="39"/>
      <c r="E362" s="39">
        <v>0</v>
      </c>
      <c r="F362" s="39">
        <v>0</v>
      </c>
      <c r="G362" s="39">
        <v>0</v>
      </c>
      <c r="H362" s="39">
        <f>E362+F362+G362</f>
        <v>0</v>
      </c>
      <c r="I362" s="39" t="e">
        <f>#REF!-H362</f>
        <v>#REF!</v>
      </c>
      <c r="J362" s="39">
        <v>0</v>
      </c>
    </row>
    <row r="363" spans="1:10" ht="30.75" customHeight="1">
      <c r="A363" s="63"/>
      <c r="B363" s="33" t="s">
        <v>105</v>
      </c>
      <c r="C363" s="37">
        <f aca="true" t="shared" si="88" ref="C363:J363">C364+C365</f>
        <v>0</v>
      </c>
      <c r="D363" s="37">
        <f t="shared" si="88"/>
        <v>0</v>
      </c>
      <c r="E363" s="37">
        <f t="shared" si="88"/>
        <v>15109.03</v>
      </c>
      <c r="F363" s="37">
        <f t="shared" si="88"/>
        <v>49938</v>
      </c>
      <c r="G363" s="37">
        <f t="shared" si="88"/>
        <v>17582.25</v>
      </c>
      <c r="H363" s="37">
        <f t="shared" si="88"/>
        <v>82629.28</v>
      </c>
      <c r="I363" s="37" t="e">
        <f>I364+I365</f>
        <v>#REF!</v>
      </c>
      <c r="J363" s="37">
        <f t="shared" si="88"/>
        <v>0</v>
      </c>
    </row>
    <row r="364" spans="1:10" ht="30.75" customHeight="1">
      <c r="A364" s="63"/>
      <c r="B364" s="41" t="s">
        <v>110</v>
      </c>
      <c r="C364" s="39"/>
      <c r="D364" s="39"/>
      <c r="E364" s="39">
        <v>1614.83</v>
      </c>
      <c r="F364" s="39">
        <v>49938</v>
      </c>
      <c r="G364" s="39">
        <v>17582.25</v>
      </c>
      <c r="H364" s="39">
        <f>E364+F364+G364</f>
        <v>69135.08</v>
      </c>
      <c r="I364" s="39" t="e">
        <f>#REF!-H364</f>
        <v>#REF!</v>
      </c>
      <c r="J364" s="39">
        <v>0</v>
      </c>
    </row>
    <row r="365" spans="1:10" ht="30.75" customHeight="1">
      <c r="A365" s="63"/>
      <c r="B365" s="41" t="s">
        <v>112</v>
      </c>
      <c r="C365" s="39"/>
      <c r="D365" s="39"/>
      <c r="E365" s="39">
        <v>13494.2</v>
      </c>
      <c r="F365" s="39">
        <v>0</v>
      </c>
      <c r="G365" s="39">
        <v>0</v>
      </c>
      <c r="H365" s="39">
        <f>E365+F365+G365</f>
        <v>13494.2</v>
      </c>
      <c r="I365" s="39" t="e">
        <f>#REF!-H365</f>
        <v>#REF!</v>
      </c>
      <c r="J365" s="39">
        <v>0</v>
      </c>
    </row>
    <row r="366" spans="1:10" ht="30.75" customHeight="1">
      <c r="A366" s="63"/>
      <c r="B366" s="33" t="s">
        <v>41</v>
      </c>
      <c r="C366" s="37">
        <f aca="true" t="shared" si="89" ref="C366:J366">C367+C368+C369+C370+C371+C372+C373+C374+C375+C376+C377+C378+C379</f>
        <v>0</v>
      </c>
      <c r="D366" s="37">
        <f t="shared" si="89"/>
        <v>0</v>
      </c>
      <c r="E366" s="37">
        <f t="shared" si="89"/>
        <v>2095063.05</v>
      </c>
      <c r="F366" s="37">
        <f t="shared" si="89"/>
        <v>650311.4700000001</v>
      </c>
      <c r="G366" s="37">
        <f t="shared" si="89"/>
        <v>2568280.29</v>
      </c>
      <c r="H366" s="37">
        <f t="shared" si="89"/>
        <v>5313654.8100000005</v>
      </c>
      <c r="I366" s="37" t="e">
        <f t="shared" si="89"/>
        <v>#REF!</v>
      </c>
      <c r="J366" s="37">
        <f t="shared" si="89"/>
        <v>1570928.56</v>
      </c>
    </row>
    <row r="367" spans="1:10" ht="35.25" customHeight="1">
      <c r="A367" s="63"/>
      <c r="B367" s="41" t="s">
        <v>110</v>
      </c>
      <c r="C367" s="39"/>
      <c r="D367" s="39"/>
      <c r="E367" s="39">
        <v>17695.67</v>
      </c>
      <c r="F367" s="39">
        <v>20718.34</v>
      </c>
      <c r="G367" s="39">
        <v>1075.77</v>
      </c>
      <c r="H367" s="39">
        <f aca="true" t="shared" si="90" ref="H367:H378">E367+F367+G367</f>
        <v>39489.77999999999</v>
      </c>
      <c r="I367" s="39" t="e">
        <f>#REF!-H367</f>
        <v>#REF!</v>
      </c>
      <c r="J367" s="39">
        <v>0</v>
      </c>
    </row>
    <row r="368" spans="1:10" ht="38.25" customHeight="1">
      <c r="A368" s="63"/>
      <c r="B368" s="41" t="s">
        <v>111</v>
      </c>
      <c r="C368" s="39"/>
      <c r="D368" s="39"/>
      <c r="E368" s="39">
        <v>0</v>
      </c>
      <c r="F368" s="39">
        <v>0</v>
      </c>
      <c r="G368" s="39">
        <v>27166.51</v>
      </c>
      <c r="H368" s="39">
        <f t="shared" si="90"/>
        <v>27166.51</v>
      </c>
      <c r="I368" s="39" t="e">
        <f>#REF!-H368</f>
        <v>#REF!</v>
      </c>
      <c r="J368" s="39">
        <v>0</v>
      </c>
    </row>
    <row r="369" spans="1:10" ht="32.25" customHeight="1">
      <c r="A369" s="63"/>
      <c r="B369" s="41" t="s">
        <v>112</v>
      </c>
      <c r="C369" s="39"/>
      <c r="D369" s="39"/>
      <c r="E369" s="39">
        <v>0</v>
      </c>
      <c r="F369" s="39">
        <v>0</v>
      </c>
      <c r="G369" s="39">
        <v>0</v>
      </c>
      <c r="H369" s="39">
        <f t="shared" si="90"/>
        <v>0</v>
      </c>
      <c r="I369" s="39" t="e">
        <f>#REF!-H369</f>
        <v>#REF!</v>
      </c>
      <c r="J369" s="39">
        <v>0</v>
      </c>
    </row>
    <row r="370" spans="1:10" ht="32.25" customHeight="1">
      <c r="A370" s="63"/>
      <c r="B370" s="41" t="s">
        <v>113</v>
      </c>
      <c r="C370" s="39"/>
      <c r="D370" s="39"/>
      <c r="E370" s="39">
        <v>0</v>
      </c>
      <c r="F370" s="39">
        <v>30847</v>
      </c>
      <c r="G370" s="39">
        <v>0</v>
      </c>
      <c r="H370" s="39">
        <f t="shared" si="90"/>
        <v>30847</v>
      </c>
      <c r="I370" s="39" t="e">
        <f>#REF!-H370</f>
        <v>#REF!</v>
      </c>
      <c r="J370" s="39">
        <v>0</v>
      </c>
    </row>
    <row r="371" spans="1:10" ht="39.75" customHeight="1">
      <c r="A371" s="63"/>
      <c r="B371" s="41" t="s">
        <v>114</v>
      </c>
      <c r="C371" s="39"/>
      <c r="D371" s="39"/>
      <c r="E371" s="39">
        <v>0</v>
      </c>
      <c r="F371" s="39">
        <v>0</v>
      </c>
      <c r="G371" s="39">
        <v>0</v>
      </c>
      <c r="H371" s="39">
        <f t="shared" si="90"/>
        <v>0</v>
      </c>
      <c r="I371" s="39" t="e">
        <f>#REF!-H371</f>
        <v>#REF!</v>
      </c>
      <c r="J371" s="39">
        <v>0</v>
      </c>
    </row>
    <row r="372" spans="1:10" ht="36" customHeight="1">
      <c r="A372" s="63"/>
      <c r="B372" s="41" t="s">
        <v>115</v>
      </c>
      <c r="C372" s="39"/>
      <c r="D372" s="39"/>
      <c r="E372" s="39">
        <v>568713.67</v>
      </c>
      <c r="F372" s="39">
        <v>492944.32</v>
      </c>
      <c r="G372" s="39">
        <v>610659.46</v>
      </c>
      <c r="H372" s="39">
        <f t="shared" si="90"/>
        <v>1672317.45</v>
      </c>
      <c r="I372" s="39" t="e">
        <f>#REF!-H372</f>
        <v>#REF!</v>
      </c>
      <c r="J372" s="39">
        <v>541513.24</v>
      </c>
    </row>
    <row r="373" spans="1:10" ht="34.5" customHeight="1">
      <c r="A373" s="63"/>
      <c r="B373" s="41" t="s">
        <v>122</v>
      </c>
      <c r="C373" s="39"/>
      <c r="D373" s="39"/>
      <c r="E373" s="39">
        <v>13254.9</v>
      </c>
      <c r="F373" s="39">
        <v>46832.1</v>
      </c>
      <c r="G373" s="39">
        <v>68278.25</v>
      </c>
      <c r="H373" s="39">
        <f t="shared" si="90"/>
        <v>128365.25</v>
      </c>
      <c r="I373" s="39" t="e">
        <f>#REF!-H373</f>
        <v>#REF!</v>
      </c>
      <c r="J373" s="39">
        <v>0</v>
      </c>
    </row>
    <row r="374" spans="1:10" ht="30.75" customHeight="1">
      <c r="A374" s="63"/>
      <c r="B374" s="41" t="s">
        <v>116</v>
      </c>
      <c r="C374" s="39"/>
      <c r="D374" s="39"/>
      <c r="E374" s="39">
        <v>5722.4</v>
      </c>
      <c r="F374" s="39">
        <v>13025.4</v>
      </c>
      <c r="G374" s="39">
        <v>15175.5</v>
      </c>
      <c r="H374" s="39">
        <f t="shared" si="90"/>
        <v>33923.3</v>
      </c>
      <c r="I374" s="39" t="e">
        <f>#REF!-H374</f>
        <v>#REF!</v>
      </c>
      <c r="J374" s="39">
        <v>4819</v>
      </c>
    </row>
    <row r="375" spans="1:10" ht="33" customHeight="1">
      <c r="A375" s="63"/>
      <c r="B375" s="41" t="s">
        <v>123</v>
      </c>
      <c r="C375" s="39"/>
      <c r="D375" s="39"/>
      <c r="E375" s="39">
        <v>0</v>
      </c>
      <c r="F375" s="39">
        <v>0</v>
      </c>
      <c r="G375" s="39">
        <v>145792.44</v>
      </c>
      <c r="H375" s="39">
        <f t="shared" si="90"/>
        <v>145792.44</v>
      </c>
      <c r="I375" s="39" t="e">
        <f>#REF!-H375</f>
        <v>#REF!</v>
      </c>
      <c r="J375" s="39">
        <v>3359.25</v>
      </c>
    </row>
    <row r="376" spans="1:10" ht="60.75" customHeight="1">
      <c r="A376" s="63"/>
      <c r="B376" s="41" t="s">
        <v>117</v>
      </c>
      <c r="C376" s="39"/>
      <c r="D376" s="39"/>
      <c r="E376" s="39">
        <v>0</v>
      </c>
      <c r="F376" s="39">
        <v>30206.02</v>
      </c>
      <c r="G376" s="39">
        <v>138512</v>
      </c>
      <c r="H376" s="39">
        <f t="shared" si="90"/>
        <v>168718.02</v>
      </c>
      <c r="I376" s="39" t="e">
        <f>#REF!-H376</f>
        <v>#REF!</v>
      </c>
      <c r="J376" s="39">
        <v>65575.64</v>
      </c>
    </row>
    <row r="377" spans="1:10" ht="75.75" customHeight="1">
      <c r="A377" s="63"/>
      <c r="B377" s="41" t="s">
        <v>118</v>
      </c>
      <c r="C377" s="39"/>
      <c r="D377" s="39"/>
      <c r="E377" s="39">
        <v>1489676.41</v>
      </c>
      <c r="F377" s="39">
        <v>15738.29</v>
      </c>
      <c r="G377" s="39">
        <v>1488499.62</v>
      </c>
      <c r="H377" s="39">
        <f t="shared" si="90"/>
        <v>2993914.3200000003</v>
      </c>
      <c r="I377" s="39" t="e">
        <f>#REF!-H377</f>
        <v>#REF!</v>
      </c>
      <c r="J377" s="39">
        <v>953807.51</v>
      </c>
    </row>
    <row r="378" spans="1:10" ht="46.5" customHeight="1">
      <c r="A378" s="63"/>
      <c r="B378" s="41" t="s">
        <v>119</v>
      </c>
      <c r="C378" s="39"/>
      <c r="D378" s="39"/>
      <c r="E378" s="39">
        <v>0</v>
      </c>
      <c r="F378" s="39">
        <v>0</v>
      </c>
      <c r="G378" s="39">
        <v>73120.74</v>
      </c>
      <c r="H378" s="39">
        <f t="shared" si="90"/>
        <v>73120.74</v>
      </c>
      <c r="I378" s="39" t="e">
        <f>#REF!-H378</f>
        <v>#REF!</v>
      </c>
      <c r="J378" s="39">
        <v>0</v>
      </c>
    </row>
    <row r="379" spans="1:10" ht="42.75" customHeight="1">
      <c r="A379" s="63"/>
      <c r="B379" s="41" t="s">
        <v>120</v>
      </c>
      <c r="C379" s="39"/>
      <c r="D379" s="39"/>
      <c r="E379" s="39">
        <v>0</v>
      </c>
      <c r="F379" s="39">
        <v>0</v>
      </c>
      <c r="G379" s="39">
        <v>0</v>
      </c>
      <c r="H379" s="39">
        <f>E379+F379+G379</f>
        <v>0</v>
      </c>
      <c r="I379" s="39" t="e">
        <f>#REF!-H379</f>
        <v>#REF!</v>
      </c>
      <c r="J379" s="39">
        <v>1853.92</v>
      </c>
    </row>
    <row r="380" spans="1:10" ht="30.75" customHeight="1">
      <c r="A380" s="63"/>
      <c r="B380" s="33" t="s">
        <v>54</v>
      </c>
      <c r="C380" s="37">
        <f>C381+C382+C383+C384+C385+C386+C387+C388+C389+C390+C391+C392</f>
        <v>0</v>
      </c>
      <c r="D380" s="37">
        <f>D381+D382+D383+D384+D385+D386+D387+D388+D389+D390+D391+D392</f>
        <v>0</v>
      </c>
      <c r="E380" s="37">
        <f aca="true" t="shared" si="91" ref="E380:J380">E381+E382+E383+E384+E385+E386+E387+E388+E389+E390+E391+E392</f>
        <v>0</v>
      </c>
      <c r="F380" s="37">
        <f t="shared" si="91"/>
        <v>574949.15</v>
      </c>
      <c r="G380" s="37">
        <f t="shared" si="91"/>
        <v>1255717.2299999997</v>
      </c>
      <c r="H380" s="37">
        <f t="shared" si="91"/>
        <v>1830666.3800000001</v>
      </c>
      <c r="I380" s="37" t="e">
        <f t="shared" si="91"/>
        <v>#REF!</v>
      </c>
      <c r="J380" s="37">
        <f t="shared" si="91"/>
        <v>779.72</v>
      </c>
    </row>
    <row r="381" spans="1:10" ht="32.25" customHeight="1">
      <c r="A381" s="63"/>
      <c r="B381" s="41" t="s">
        <v>110</v>
      </c>
      <c r="C381" s="39"/>
      <c r="D381" s="39"/>
      <c r="E381" s="39">
        <v>0</v>
      </c>
      <c r="F381" s="39">
        <v>29314.48</v>
      </c>
      <c r="G381" s="39">
        <v>7305.76</v>
      </c>
      <c r="H381" s="39">
        <f aca="true" t="shared" si="92" ref="H381:H392">E381+F381+G381</f>
        <v>36620.24</v>
      </c>
      <c r="I381" s="39" t="e">
        <f>#REF!-H381</f>
        <v>#REF!</v>
      </c>
      <c r="J381" s="39">
        <v>779.72</v>
      </c>
    </row>
    <row r="382" spans="1:10" ht="38.25" customHeight="1">
      <c r="A382" s="63"/>
      <c r="B382" s="41" t="s">
        <v>111</v>
      </c>
      <c r="C382" s="39"/>
      <c r="D382" s="39"/>
      <c r="E382" s="39">
        <v>0</v>
      </c>
      <c r="F382" s="39">
        <v>0</v>
      </c>
      <c r="G382" s="39">
        <v>19725.61</v>
      </c>
      <c r="H382" s="39">
        <f t="shared" si="92"/>
        <v>19725.61</v>
      </c>
      <c r="I382" s="39" t="e">
        <f>#REF!-H382</f>
        <v>#REF!</v>
      </c>
      <c r="J382" s="39">
        <v>0</v>
      </c>
    </row>
    <row r="383" spans="1:10" ht="33" customHeight="1">
      <c r="A383" s="63"/>
      <c r="B383" s="41" t="s">
        <v>112</v>
      </c>
      <c r="C383" s="39"/>
      <c r="D383" s="39"/>
      <c r="E383" s="39">
        <v>0</v>
      </c>
      <c r="F383" s="39">
        <v>0</v>
      </c>
      <c r="G383" s="39">
        <v>15840</v>
      </c>
      <c r="H383" s="39">
        <f t="shared" si="92"/>
        <v>15840</v>
      </c>
      <c r="I383" s="39" t="e">
        <f>#REF!-H383</f>
        <v>#REF!</v>
      </c>
      <c r="J383" s="39">
        <v>0</v>
      </c>
    </row>
    <row r="384" spans="1:10" ht="36.75" customHeight="1">
      <c r="A384" s="63"/>
      <c r="B384" s="41" t="s">
        <v>113</v>
      </c>
      <c r="C384" s="39"/>
      <c r="D384" s="39"/>
      <c r="E384" s="39">
        <v>0</v>
      </c>
      <c r="F384" s="39">
        <v>0</v>
      </c>
      <c r="G384" s="39">
        <v>24000</v>
      </c>
      <c r="H384" s="39">
        <f t="shared" si="92"/>
        <v>24000</v>
      </c>
      <c r="I384" s="39" t="e">
        <f>#REF!-H384</f>
        <v>#REF!</v>
      </c>
      <c r="J384" s="39">
        <v>0</v>
      </c>
    </row>
    <row r="385" spans="1:10" ht="42" customHeight="1">
      <c r="A385" s="63"/>
      <c r="B385" s="41" t="s">
        <v>114</v>
      </c>
      <c r="C385" s="39"/>
      <c r="D385" s="39"/>
      <c r="E385" s="39">
        <v>0</v>
      </c>
      <c r="F385" s="39">
        <v>0</v>
      </c>
      <c r="G385" s="39">
        <v>0</v>
      </c>
      <c r="H385" s="39">
        <f t="shared" si="92"/>
        <v>0</v>
      </c>
      <c r="I385" s="39" t="e">
        <f>#REF!-H385</f>
        <v>#REF!</v>
      </c>
      <c r="J385" s="39">
        <v>0</v>
      </c>
    </row>
    <row r="386" spans="1:10" ht="38.25" customHeight="1">
      <c r="A386" s="63"/>
      <c r="B386" s="41" t="s">
        <v>115</v>
      </c>
      <c r="C386" s="39"/>
      <c r="D386" s="39"/>
      <c r="E386" s="39">
        <v>0</v>
      </c>
      <c r="F386" s="39">
        <v>0</v>
      </c>
      <c r="G386" s="39">
        <v>0</v>
      </c>
      <c r="H386" s="39">
        <f t="shared" si="92"/>
        <v>0</v>
      </c>
      <c r="I386" s="39" t="e">
        <f>#REF!-H386</f>
        <v>#REF!</v>
      </c>
      <c r="J386" s="39">
        <v>0</v>
      </c>
    </row>
    <row r="387" spans="1:10" ht="34.5" customHeight="1">
      <c r="A387" s="63"/>
      <c r="B387" s="41" t="s">
        <v>122</v>
      </c>
      <c r="C387" s="39"/>
      <c r="D387" s="39"/>
      <c r="E387" s="39">
        <v>0</v>
      </c>
      <c r="F387" s="39">
        <v>0</v>
      </c>
      <c r="G387" s="39">
        <v>0</v>
      </c>
      <c r="H387" s="39">
        <f t="shared" si="92"/>
        <v>0</v>
      </c>
      <c r="I387" s="39" t="e">
        <f>#REF!-H387</f>
        <v>#REF!</v>
      </c>
      <c r="J387" s="39">
        <v>0</v>
      </c>
    </row>
    <row r="388" spans="1:10" ht="30.75" customHeight="1">
      <c r="A388" s="63"/>
      <c r="B388" s="41" t="s">
        <v>116</v>
      </c>
      <c r="C388" s="39"/>
      <c r="D388" s="39"/>
      <c r="E388" s="39">
        <v>0</v>
      </c>
      <c r="F388" s="39">
        <v>0</v>
      </c>
      <c r="G388" s="39">
        <v>0</v>
      </c>
      <c r="H388" s="39">
        <f t="shared" si="92"/>
        <v>0</v>
      </c>
      <c r="I388" s="39" t="e">
        <f>#REF!-H388</f>
        <v>#REF!</v>
      </c>
      <c r="J388" s="39">
        <v>0</v>
      </c>
    </row>
    <row r="389" spans="1:10" ht="46.5" customHeight="1">
      <c r="A389" s="63"/>
      <c r="B389" s="41" t="s">
        <v>117</v>
      </c>
      <c r="C389" s="39"/>
      <c r="D389" s="39"/>
      <c r="E389" s="39">
        <v>0</v>
      </c>
      <c r="F389" s="39">
        <v>0</v>
      </c>
      <c r="G389" s="39">
        <v>25500</v>
      </c>
      <c r="H389" s="39">
        <f t="shared" si="92"/>
        <v>25500</v>
      </c>
      <c r="I389" s="39" t="e">
        <f>#REF!-H389</f>
        <v>#REF!</v>
      </c>
      <c r="J389" s="39">
        <v>0</v>
      </c>
    </row>
    <row r="390" spans="1:10" ht="75.75" customHeight="1">
      <c r="A390" s="63"/>
      <c r="B390" s="41" t="s">
        <v>118</v>
      </c>
      <c r="C390" s="39"/>
      <c r="D390" s="39"/>
      <c r="E390" s="39">
        <v>0</v>
      </c>
      <c r="F390" s="39">
        <v>545634.67</v>
      </c>
      <c r="G390" s="39">
        <v>1091388.22</v>
      </c>
      <c r="H390" s="39">
        <f t="shared" si="92"/>
        <v>1637022.8900000001</v>
      </c>
      <c r="I390" s="39" t="e">
        <f>#REF!-H390</f>
        <v>#REF!</v>
      </c>
      <c r="J390" s="39">
        <v>0</v>
      </c>
    </row>
    <row r="391" spans="1:10" ht="46.5" customHeight="1">
      <c r="A391" s="63"/>
      <c r="B391" s="41" t="s">
        <v>119</v>
      </c>
      <c r="C391" s="39"/>
      <c r="D391" s="39"/>
      <c r="E391" s="39">
        <v>0</v>
      </c>
      <c r="F391" s="39">
        <v>0</v>
      </c>
      <c r="G391" s="39">
        <v>45595.14</v>
      </c>
      <c r="H391" s="39">
        <f t="shared" si="92"/>
        <v>45595.14</v>
      </c>
      <c r="I391" s="39" t="e">
        <f>#REF!-H391</f>
        <v>#REF!</v>
      </c>
      <c r="J391" s="39">
        <v>0</v>
      </c>
    </row>
    <row r="392" spans="1:10" ht="41.25" customHeight="1">
      <c r="A392" s="63"/>
      <c r="B392" s="41" t="s">
        <v>120</v>
      </c>
      <c r="C392" s="39"/>
      <c r="D392" s="39"/>
      <c r="E392" s="39">
        <v>0</v>
      </c>
      <c r="F392" s="39">
        <v>0</v>
      </c>
      <c r="G392" s="39">
        <v>26362.5</v>
      </c>
      <c r="H392" s="39">
        <f t="shared" si="92"/>
        <v>26362.5</v>
      </c>
      <c r="I392" s="39" t="e">
        <f>#REF!-H392</f>
        <v>#REF!</v>
      </c>
      <c r="J392" s="39">
        <v>0</v>
      </c>
    </row>
    <row r="393" spans="1:10" ht="30.75" customHeight="1">
      <c r="A393" s="63"/>
      <c r="B393" s="33" t="s">
        <v>109</v>
      </c>
      <c r="C393" s="37">
        <f aca="true" t="shared" si="93" ref="C393:J393">C394+C395+C396+C397+C398+C399+C400+C401+C402+C403+C404</f>
        <v>0</v>
      </c>
      <c r="D393" s="37">
        <f t="shared" si="93"/>
        <v>0</v>
      </c>
      <c r="E393" s="37">
        <f t="shared" si="93"/>
        <v>52701.780000000006</v>
      </c>
      <c r="F393" s="37">
        <f t="shared" si="93"/>
        <v>360726.49</v>
      </c>
      <c r="G393" s="37">
        <f t="shared" si="93"/>
        <v>570989.69</v>
      </c>
      <c r="H393" s="37">
        <f t="shared" si="93"/>
        <v>984417.96</v>
      </c>
      <c r="I393" s="37" t="e">
        <f t="shared" si="93"/>
        <v>#REF!</v>
      </c>
      <c r="J393" s="37">
        <f t="shared" si="93"/>
        <v>142987.87</v>
      </c>
    </row>
    <row r="394" spans="1:10" ht="35.25" customHeight="1">
      <c r="A394" s="63"/>
      <c r="B394" s="41" t="s">
        <v>110</v>
      </c>
      <c r="C394" s="39"/>
      <c r="D394" s="39"/>
      <c r="E394" s="39">
        <v>46588.55</v>
      </c>
      <c r="F394" s="39">
        <v>41166.96</v>
      </c>
      <c r="G394" s="39">
        <v>52546.159999999996</v>
      </c>
      <c r="H394" s="39">
        <f aca="true" t="shared" si="94" ref="H394:H403">E394+F394+G394</f>
        <v>140301.67</v>
      </c>
      <c r="I394" s="45" t="e">
        <f>#REF!-H394</f>
        <v>#REF!</v>
      </c>
      <c r="J394" s="39">
        <v>33753.22</v>
      </c>
    </row>
    <row r="395" spans="1:10" ht="32.25" customHeight="1">
      <c r="A395" s="63"/>
      <c r="B395" s="41" t="s">
        <v>112</v>
      </c>
      <c r="C395" s="39"/>
      <c r="D395" s="39"/>
      <c r="E395" s="39">
        <v>0</v>
      </c>
      <c r="F395" s="39">
        <v>12820</v>
      </c>
      <c r="G395" s="39">
        <v>3875</v>
      </c>
      <c r="H395" s="39">
        <f t="shared" si="94"/>
        <v>16695</v>
      </c>
      <c r="I395" s="39" t="e">
        <f>#REF!-H395</f>
        <v>#REF!</v>
      </c>
      <c r="J395" s="39">
        <v>0</v>
      </c>
    </row>
    <row r="396" spans="1:10" ht="32.25" customHeight="1">
      <c r="A396" s="63"/>
      <c r="B396" s="41" t="s">
        <v>113</v>
      </c>
      <c r="C396" s="39"/>
      <c r="D396" s="39"/>
      <c r="E396" s="39">
        <v>0</v>
      </c>
      <c r="F396" s="39">
        <v>0</v>
      </c>
      <c r="G396" s="39">
        <v>0</v>
      </c>
      <c r="H396" s="39">
        <f t="shared" si="94"/>
        <v>0</v>
      </c>
      <c r="I396" s="39" t="e">
        <f>#REF!-H396</f>
        <v>#REF!</v>
      </c>
      <c r="J396" s="39">
        <v>0</v>
      </c>
    </row>
    <row r="397" spans="1:10" ht="39.75" customHeight="1">
      <c r="A397" s="63"/>
      <c r="B397" s="41" t="s">
        <v>114</v>
      </c>
      <c r="C397" s="39"/>
      <c r="D397" s="39"/>
      <c r="E397" s="39">
        <v>0</v>
      </c>
      <c r="F397" s="39">
        <v>0</v>
      </c>
      <c r="G397" s="39">
        <v>0</v>
      </c>
      <c r="H397" s="39">
        <f t="shared" si="94"/>
        <v>0</v>
      </c>
      <c r="I397" s="39" t="e">
        <f>#REF!-H397</f>
        <v>#REF!</v>
      </c>
      <c r="J397" s="39">
        <v>0</v>
      </c>
    </row>
    <row r="398" spans="1:10" ht="36" customHeight="1">
      <c r="A398" s="63"/>
      <c r="B398" s="41" t="s">
        <v>115</v>
      </c>
      <c r="C398" s="39"/>
      <c r="D398" s="39"/>
      <c r="E398" s="39">
        <v>3194.23</v>
      </c>
      <c r="F398" s="39">
        <v>66691.54</v>
      </c>
      <c r="G398" s="39">
        <v>39564.23</v>
      </c>
      <c r="H398" s="39">
        <f t="shared" si="94"/>
        <v>109450</v>
      </c>
      <c r="I398" s="39" t="e">
        <f>#REF!-H398</f>
        <v>#REF!</v>
      </c>
      <c r="J398" s="39">
        <v>0</v>
      </c>
    </row>
    <row r="399" spans="1:10" ht="34.5" customHeight="1">
      <c r="A399" s="63"/>
      <c r="B399" s="41" t="s">
        <v>122</v>
      </c>
      <c r="C399" s="39"/>
      <c r="D399" s="39"/>
      <c r="E399" s="39">
        <v>0</v>
      </c>
      <c r="F399" s="39">
        <v>0</v>
      </c>
      <c r="G399" s="39">
        <v>0</v>
      </c>
      <c r="H399" s="39">
        <f t="shared" si="94"/>
        <v>0</v>
      </c>
      <c r="I399" s="39" t="e">
        <f>#REF!-H399</f>
        <v>#REF!</v>
      </c>
      <c r="J399" s="39">
        <v>0</v>
      </c>
    </row>
    <row r="400" spans="1:10" ht="30.75" customHeight="1">
      <c r="A400" s="63"/>
      <c r="B400" s="41" t="s">
        <v>116</v>
      </c>
      <c r="C400" s="39"/>
      <c r="D400" s="39"/>
      <c r="E400" s="39">
        <v>2919</v>
      </c>
      <c r="F400" s="39">
        <v>11147.99</v>
      </c>
      <c r="G400" s="39">
        <v>17204.3</v>
      </c>
      <c r="H400" s="39">
        <f t="shared" si="94"/>
        <v>31271.29</v>
      </c>
      <c r="I400" s="39" t="e">
        <f>#REF!-H400</f>
        <v>#REF!</v>
      </c>
      <c r="J400" s="39">
        <v>4234.65</v>
      </c>
    </row>
    <row r="401" spans="1:10" ht="33" customHeight="1">
      <c r="A401" s="63"/>
      <c r="B401" s="41" t="s">
        <v>123</v>
      </c>
      <c r="C401" s="39"/>
      <c r="D401" s="39"/>
      <c r="E401" s="39">
        <v>0</v>
      </c>
      <c r="F401" s="39">
        <v>0</v>
      </c>
      <c r="G401" s="39">
        <v>0</v>
      </c>
      <c r="H401" s="39">
        <f t="shared" si="94"/>
        <v>0</v>
      </c>
      <c r="I401" s="39" t="e">
        <f>#REF!-H401</f>
        <v>#REF!</v>
      </c>
      <c r="J401" s="39">
        <v>0</v>
      </c>
    </row>
    <row r="402" spans="1:10" ht="60.75" customHeight="1">
      <c r="A402" s="63"/>
      <c r="B402" s="41" t="s">
        <v>117</v>
      </c>
      <c r="C402" s="39"/>
      <c r="D402" s="39"/>
      <c r="E402" s="39">
        <v>0</v>
      </c>
      <c r="F402" s="39">
        <v>0</v>
      </c>
      <c r="G402" s="39">
        <v>0</v>
      </c>
      <c r="H402" s="39">
        <f t="shared" si="94"/>
        <v>0</v>
      </c>
      <c r="I402" s="39" t="e">
        <f>#REF!-H402</f>
        <v>#REF!</v>
      </c>
      <c r="J402" s="39">
        <v>0</v>
      </c>
    </row>
    <row r="403" spans="1:10" ht="75.75" customHeight="1">
      <c r="A403" s="63"/>
      <c r="B403" s="41" t="s">
        <v>118</v>
      </c>
      <c r="C403" s="39"/>
      <c r="D403" s="39"/>
      <c r="E403" s="39">
        <v>0</v>
      </c>
      <c r="F403" s="39">
        <v>228900</v>
      </c>
      <c r="G403" s="39">
        <v>457800</v>
      </c>
      <c r="H403" s="39">
        <f t="shared" si="94"/>
        <v>686700</v>
      </c>
      <c r="I403" s="39" t="e">
        <f>#REF!-H403</f>
        <v>#REF!</v>
      </c>
      <c r="J403" s="39">
        <v>105000</v>
      </c>
    </row>
    <row r="404" spans="1:10" ht="42.75" customHeight="1">
      <c r="A404" s="63"/>
      <c r="B404" s="41" t="s">
        <v>120</v>
      </c>
      <c r="C404" s="39"/>
      <c r="D404" s="39"/>
      <c r="E404" s="39">
        <v>0</v>
      </c>
      <c r="F404" s="39">
        <v>0</v>
      </c>
      <c r="G404" s="39">
        <v>0</v>
      </c>
      <c r="H404" s="39">
        <f>E404+F404+G404</f>
        <v>0</v>
      </c>
      <c r="I404" s="39" t="e">
        <f>#REF!-H404</f>
        <v>#REF!</v>
      </c>
      <c r="J404" s="39">
        <v>0</v>
      </c>
    </row>
    <row r="405" spans="1:10" ht="40.5" customHeight="1">
      <c r="A405" s="64"/>
      <c r="B405" s="33" t="s">
        <v>7</v>
      </c>
      <c r="C405" s="42">
        <f aca="true" t="shared" si="95" ref="C405:J405">C305+C317+C329+C340+C348+C351+C357+C361+C363+C366+C380+C393</f>
        <v>34401.75</v>
      </c>
      <c r="D405" s="42">
        <f t="shared" si="95"/>
        <v>34401.75</v>
      </c>
      <c r="E405" s="42">
        <f t="shared" si="95"/>
        <v>10137673.61</v>
      </c>
      <c r="F405" s="42">
        <f t="shared" si="95"/>
        <v>9355206.99</v>
      </c>
      <c r="G405" s="42">
        <f t="shared" si="95"/>
        <v>7196867</v>
      </c>
      <c r="H405" s="42">
        <f t="shared" si="95"/>
        <v>26689747.599999998</v>
      </c>
      <c r="I405" s="42" t="e">
        <f t="shared" si="95"/>
        <v>#REF!</v>
      </c>
      <c r="J405" s="42">
        <f t="shared" si="95"/>
        <v>7647414.41</v>
      </c>
    </row>
    <row r="406" spans="1:10" ht="29.25" customHeight="1">
      <c r="A406" s="59" t="s">
        <v>184</v>
      </c>
      <c r="B406" s="49" t="s">
        <v>15</v>
      </c>
      <c r="C406" s="37">
        <f aca="true" t="shared" si="96" ref="C406:J406">C407+C408+C409+C410+C411+C412+C413</f>
        <v>0</v>
      </c>
      <c r="D406" s="37">
        <f t="shared" si="96"/>
        <v>0</v>
      </c>
      <c r="E406" s="37">
        <f t="shared" si="96"/>
        <v>56602.95</v>
      </c>
      <c r="F406" s="37">
        <f t="shared" si="96"/>
        <v>259868.40999999997</v>
      </c>
      <c r="G406" s="37">
        <f t="shared" si="96"/>
        <v>207926.32</v>
      </c>
      <c r="H406" s="37">
        <f t="shared" si="96"/>
        <v>524397.68</v>
      </c>
      <c r="I406" s="37" t="e">
        <f>I407+I408+I409+I410+I411+I412+I413</f>
        <v>#REF!</v>
      </c>
      <c r="J406" s="37">
        <f t="shared" si="96"/>
        <v>0</v>
      </c>
    </row>
    <row r="407" spans="1:10" ht="29.25" customHeight="1">
      <c r="A407" s="60"/>
      <c r="B407" s="50" t="s">
        <v>124</v>
      </c>
      <c r="C407" s="39"/>
      <c r="D407" s="39"/>
      <c r="E407" s="39">
        <v>14182.95</v>
      </c>
      <c r="F407" s="39">
        <v>211266.75</v>
      </c>
      <c r="G407" s="39">
        <v>173375.5</v>
      </c>
      <c r="H407" s="39">
        <f aca="true" t="shared" si="97" ref="H407:H412">E407+F407+G407</f>
        <v>398825.2</v>
      </c>
      <c r="I407" s="39" t="e">
        <f>#REF!-H407</f>
        <v>#REF!</v>
      </c>
      <c r="J407" s="39">
        <v>0</v>
      </c>
    </row>
    <row r="408" spans="1:10" ht="29.25" customHeight="1">
      <c r="A408" s="60"/>
      <c r="B408" s="50" t="s">
        <v>125</v>
      </c>
      <c r="C408" s="39"/>
      <c r="D408" s="39"/>
      <c r="E408" s="39">
        <v>42420</v>
      </c>
      <c r="F408" s="39">
        <v>0</v>
      </c>
      <c r="G408" s="39">
        <v>0</v>
      </c>
      <c r="H408" s="39">
        <f t="shared" si="97"/>
        <v>42420</v>
      </c>
      <c r="I408" s="39" t="e">
        <f>#REF!-H408</f>
        <v>#REF!</v>
      </c>
      <c r="J408" s="39">
        <v>0</v>
      </c>
    </row>
    <row r="409" spans="1:10" ht="29.25" customHeight="1">
      <c r="A409" s="60"/>
      <c r="B409" s="50" t="s">
        <v>126</v>
      </c>
      <c r="C409" s="39"/>
      <c r="D409" s="39"/>
      <c r="E409" s="39">
        <v>0</v>
      </c>
      <c r="F409" s="39">
        <v>27771.3</v>
      </c>
      <c r="G409" s="39">
        <v>19508.82</v>
      </c>
      <c r="H409" s="39">
        <f t="shared" si="97"/>
        <v>47280.119999999995</v>
      </c>
      <c r="I409" s="39" t="e">
        <f>#REF!-H409</f>
        <v>#REF!</v>
      </c>
      <c r="J409" s="39">
        <v>0</v>
      </c>
    </row>
    <row r="410" spans="1:10" ht="29.25" customHeight="1">
      <c r="A410" s="60"/>
      <c r="B410" s="50" t="s">
        <v>127</v>
      </c>
      <c r="C410" s="39"/>
      <c r="D410" s="39"/>
      <c r="E410" s="39">
        <v>0</v>
      </c>
      <c r="F410" s="39">
        <v>16350</v>
      </c>
      <c r="G410" s="39">
        <v>0</v>
      </c>
      <c r="H410" s="39">
        <f t="shared" si="97"/>
        <v>16350</v>
      </c>
      <c r="I410" s="39" t="e">
        <f>#REF!-H410</f>
        <v>#REF!</v>
      </c>
      <c r="J410" s="39">
        <v>0</v>
      </c>
    </row>
    <row r="411" spans="1:10" ht="29.25" customHeight="1">
      <c r="A411" s="60"/>
      <c r="B411" s="50" t="s">
        <v>128</v>
      </c>
      <c r="C411" s="39"/>
      <c r="D411" s="39"/>
      <c r="E411" s="39">
        <v>0</v>
      </c>
      <c r="F411" s="39">
        <v>2240.18</v>
      </c>
      <c r="G411" s="39">
        <v>7848</v>
      </c>
      <c r="H411" s="39">
        <f t="shared" si="97"/>
        <v>10088.18</v>
      </c>
      <c r="I411" s="39" t="e">
        <f>#REF!-H411</f>
        <v>#REF!</v>
      </c>
      <c r="J411" s="39">
        <v>0</v>
      </c>
    </row>
    <row r="412" spans="1:10" ht="31.5" customHeight="1">
      <c r="A412" s="60"/>
      <c r="B412" s="50" t="s">
        <v>129</v>
      </c>
      <c r="C412" s="39"/>
      <c r="D412" s="39"/>
      <c r="E412" s="39">
        <v>0</v>
      </c>
      <c r="F412" s="39">
        <v>2240.18</v>
      </c>
      <c r="G412" s="39">
        <v>7194</v>
      </c>
      <c r="H412" s="39">
        <f t="shared" si="97"/>
        <v>9434.18</v>
      </c>
      <c r="I412" s="39" t="e">
        <f>#REF!-H412</f>
        <v>#REF!</v>
      </c>
      <c r="J412" s="39">
        <v>0</v>
      </c>
    </row>
    <row r="413" spans="1:10" ht="28.5" customHeight="1">
      <c r="A413" s="60"/>
      <c r="B413" s="50" t="s">
        <v>130</v>
      </c>
      <c r="C413" s="39"/>
      <c r="D413" s="39"/>
      <c r="E413" s="39">
        <v>0</v>
      </c>
      <c r="F413" s="39">
        <v>0</v>
      </c>
      <c r="G413" s="39">
        <v>0</v>
      </c>
      <c r="H413" s="39">
        <f>E413+F413+G413</f>
        <v>0</v>
      </c>
      <c r="I413" s="39" t="e">
        <f>#REF!-H413</f>
        <v>#REF!</v>
      </c>
      <c r="J413" s="39">
        <v>0</v>
      </c>
    </row>
    <row r="414" spans="1:10" ht="29.25" customHeight="1">
      <c r="A414" s="60"/>
      <c r="B414" s="49" t="s">
        <v>40</v>
      </c>
      <c r="C414" s="37">
        <f aca="true" t="shared" si="98" ref="C414:J414">C415+C416+C417+C418</f>
        <v>0</v>
      </c>
      <c r="D414" s="37">
        <f t="shared" si="98"/>
        <v>0</v>
      </c>
      <c r="E414" s="37">
        <f t="shared" si="98"/>
        <v>3547.39</v>
      </c>
      <c r="F414" s="37">
        <f t="shared" si="98"/>
        <v>0</v>
      </c>
      <c r="G414" s="37">
        <f t="shared" si="98"/>
        <v>106540.2</v>
      </c>
      <c r="H414" s="37">
        <f t="shared" si="98"/>
        <v>110087.59</v>
      </c>
      <c r="I414" s="37" t="e">
        <f>I415+I416+I417+I418</f>
        <v>#REF!</v>
      </c>
      <c r="J414" s="37">
        <f t="shared" si="98"/>
        <v>0</v>
      </c>
    </row>
    <row r="415" spans="1:10" ht="29.25" customHeight="1">
      <c r="A415" s="60"/>
      <c r="B415" s="50" t="s">
        <v>124</v>
      </c>
      <c r="C415" s="39"/>
      <c r="D415" s="39"/>
      <c r="E415" s="39">
        <v>1218.56</v>
      </c>
      <c r="F415" s="39">
        <v>0</v>
      </c>
      <c r="G415" s="39">
        <v>0</v>
      </c>
      <c r="H415" s="39">
        <f>E415+F415+G415</f>
        <v>1218.56</v>
      </c>
      <c r="I415" s="39" t="e">
        <f>#REF!-H415</f>
        <v>#REF!</v>
      </c>
      <c r="J415" s="39">
        <v>0</v>
      </c>
    </row>
    <row r="416" spans="1:10" ht="29.25" customHeight="1">
      <c r="A416" s="60"/>
      <c r="B416" s="50" t="s">
        <v>126</v>
      </c>
      <c r="C416" s="39"/>
      <c r="D416" s="39"/>
      <c r="E416" s="39">
        <v>1567.23</v>
      </c>
      <c r="F416" s="39">
        <v>0</v>
      </c>
      <c r="G416" s="39">
        <v>80045.9</v>
      </c>
      <c r="H416" s="39">
        <f>E416+F416+G416</f>
        <v>81613.12999999999</v>
      </c>
      <c r="I416" s="39" t="e">
        <f>#REF!-H416</f>
        <v>#REF!</v>
      </c>
      <c r="J416" s="39">
        <v>0</v>
      </c>
    </row>
    <row r="417" spans="1:10" ht="29.25" customHeight="1">
      <c r="A417" s="60"/>
      <c r="B417" s="50" t="s">
        <v>128</v>
      </c>
      <c r="C417" s="39"/>
      <c r="D417" s="39"/>
      <c r="E417" s="39">
        <v>761.6</v>
      </c>
      <c r="F417" s="39">
        <v>0</v>
      </c>
      <c r="G417" s="39">
        <v>18421.2</v>
      </c>
      <c r="H417" s="39">
        <f>E417+F417+G417</f>
        <v>19182.8</v>
      </c>
      <c r="I417" s="39" t="e">
        <f>#REF!-H417</f>
        <v>#REF!</v>
      </c>
      <c r="J417" s="39">
        <v>0</v>
      </c>
    </row>
    <row r="418" spans="1:10" ht="29.25" customHeight="1">
      <c r="A418" s="60"/>
      <c r="B418" s="50" t="s">
        <v>129</v>
      </c>
      <c r="C418" s="39"/>
      <c r="D418" s="39"/>
      <c r="E418" s="39">
        <v>0</v>
      </c>
      <c r="F418" s="39">
        <v>0</v>
      </c>
      <c r="G418" s="39">
        <v>8073.1</v>
      </c>
      <c r="H418" s="39">
        <f>E418+F418+G418</f>
        <v>8073.1</v>
      </c>
      <c r="I418" s="39" t="e">
        <f>#REF!-H418</f>
        <v>#REF!</v>
      </c>
      <c r="J418" s="39">
        <v>0</v>
      </c>
    </row>
    <row r="419" spans="1:10" ht="29.25" customHeight="1">
      <c r="A419" s="60"/>
      <c r="B419" s="33" t="s">
        <v>38</v>
      </c>
      <c r="C419" s="37">
        <f aca="true" t="shared" si="99" ref="C419:J419">C420+C421</f>
        <v>366.52</v>
      </c>
      <c r="D419" s="37">
        <f t="shared" si="99"/>
        <v>366.52</v>
      </c>
      <c r="E419" s="37">
        <f t="shared" si="99"/>
        <v>0</v>
      </c>
      <c r="F419" s="37">
        <f t="shared" si="99"/>
        <v>51227.12</v>
      </c>
      <c r="G419" s="37">
        <f t="shared" si="99"/>
        <v>135876</v>
      </c>
      <c r="H419" s="37">
        <f t="shared" si="99"/>
        <v>187103.12</v>
      </c>
      <c r="I419" s="37" t="e">
        <f>I420+I421</f>
        <v>#REF!</v>
      </c>
      <c r="J419" s="37">
        <f t="shared" si="99"/>
        <v>0</v>
      </c>
    </row>
    <row r="420" spans="1:10" ht="29.25" customHeight="1">
      <c r="A420" s="60"/>
      <c r="B420" s="50" t="s">
        <v>124</v>
      </c>
      <c r="C420" s="39"/>
      <c r="D420" s="39"/>
      <c r="E420" s="39">
        <v>0</v>
      </c>
      <c r="F420" s="39">
        <v>0</v>
      </c>
      <c r="G420" s="39">
        <v>0</v>
      </c>
      <c r="H420" s="39">
        <f>E420+F420+G420</f>
        <v>0</v>
      </c>
      <c r="I420" s="39" t="e">
        <f>#REF!-H420</f>
        <v>#REF!</v>
      </c>
      <c r="J420" s="39">
        <v>0</v>
      </c>
    </row>
    <row r="421" spans="1:10" ht="29.25" customHeight="1">
      <c r="A421" s="60"/>
      <c r="B421" s="50" t="s">
        <v>126</v>
      </c>
      <c r="C421" s="39">
        <v>366.52</v>
      </c>
      <c r="D421" s="39">
        <v>366.52</v>
      </c>
      <c r="E421" s="39">
        <v>0</v>
      </c>
      <c r="F421" s="39">
        <v>51227.12</v>
      </c>
      <c r="G421" s="39">
        <v>135876</v>
      </c>
      <c r="H421" s="39">
        <f>E421+F421+G421</f>
        <v>187103.12</v>
      </c>
      <c r="I421" s="39" t="e">
        <f>#REF!-H421</f>
        <v>#REF!</v>
      </c>
      <c r="J421" s="39">
        <v>0</v>
      </c>
    </row>
    <row r="422" spans="1:10" ht="33" customHeight="1">
      <c r="A422" s="60"/>
      <c r="B422" s="33" t="s">
        <v>105</v>
      </c>
      <c r="C422" s="37">
        <f>C423+C424+C425+C426+C427</f>
        <v>0</v>
      </c>
      <c r="D422" s="37">
        <f>D423+D424+D425+D426+D427</f>
        <v>0</v>
      </c>
      <c r="E422" s="37">
        <f aca="true" t="shared" si="100" ref="E422:J422">E423+E424+E425+E426+E427</f>
        <v>0</v>
      </c>
      <c r="F422" s="37">
        <f t="shared" si="100"/>
        <v>0</v>
      </c>
      <c r="G422" s="37">
        <f t="shared" si="100"/>
        <v>0</v>
      </c>
      <c r="H422" s="37">
        <f t="shared" si="100"/>
        <v>0</v>
      </c>
      <c r="I422" s="37" t="e">
        <f>I423+I424+I425+I426+I427</f>
        <v>#REF!</v>
      </c>
      <c r="J422" s="37">
        <f t="shared" si="100"/>
        <v>0</v>
      </c>
    </row>
    <row r="423" spans="1:10" ht="29.25" customHeight="1">
      <c r="A423" s="60"/>
      <c r="B423" s="50" t="s">
        <v>124</v>
      </c>
      <c r="C423" s="39"/>
      <c r="D423" s="39"/>
      <c r="E423" s="39">
        <v>0</v>
      </c>
      <c r="F423" s="39">
        <v>0</v>
      </c>
      <c r="G423" s="39">
        <v>0</v>
      </c>
      <c r="H423" s="39">
        <f>E423+F423+G423</f>
        <v>0</v>
      </c>
      <c r="I423" s="39" t="e">
        <f>#REF!-H423</f>
        <v>#REF!</v>
      </c>
      <c r="J423" s="39">
        <v>0</v>
      </c>
    </row>
    <row r="424" spans="1:10" ht="29.25" customHeight="1">
      <c r="A424" s="60"/>
      <c r="B424" s="50" t="s">
        <v>125</v>
      </c>
      <c r="C424" s="39"/>
      <c r="D424" s="39"/>
      <c r="E424" s="39">
        <v>0</v>
      </c>
      <c r="F424" s="39">
        <v>0</v>
      </c>
      <c r="G424" s="39">
        <v>0</v>
      </c>
      <c r="H424" s="39">
        <f>E424+F424+G424</f>
        <v>0</v>
      </c>
      <c r="I424" s="39" t="e">
        <f>#REF!-H424</f>
        <v>#REF!</v>
      </c>
      <c r="J424" s="39">
        <v>0</v>
      </c>
    </row>
    <row r="425" spans="1:10" ht="29.25" customHeight="1">
      <c r="A425" s="60"/>
      <c r="B425" s="50" t="s">
        <v>131</v>
      </c>
      <c r="C425" s="39"/>
      <c r="D425" s="39"/>
      <c r="E425" s="39">
        <v>0</v>
      </c>
      <c r="F425" s="39">
        <v>0</v>
      </c>
      <c r="G425" s="39">
        <v>0</v>
      </c>
      <c r="H425" s="39">
        <f>E425+F425+G425</f>
        <v>0</v>
      </c>
      <c r="I425" s="39" t="e">
        <f>#REF!-H425</f>
        <v>#REF!</v>
      </c>
      <c r="J425" s="39">
        <v>0</v>
      </c>
    </row>
    <row r="426" spans="1:10" ht="29.25" customHeight="1">
      <c r="A426" s="60"/>
      <c r="B426" s="50" t="s">
        <v>127</v>
      </c>
      <c r="C426" s="39"/>
      <c r="D426" s="39"/>
      <c r="E426" s="39">
        <v>0</v>
      </c>
      <c r="F426" s="39">
        <v>0</v>
      </c>
      <c r="G426" s="39">
        <v>0</v>
      </c>
      <c r="H426" s="39">
        <f>E426+F426+G426</f>
        <v>0</v>
      </c>
      <c r="I426" s="39" t="e">
        <f>#REF!-H426</f>
        <v>#REF!</v>
      </c>
      <c r="J426" s="39">
        <v>0</v>
      </c>
    </row>
    <row r="427" spans="1:10" ht="24.75" customHeight="1">
      <c r="A427" s="60"/>
      <c r="B427" s="50" t="s">
        <v>130</v>
      </c>
      <c r="C427" s="39"/>
      <c r="D427" s="39"/>
      <c r="E427" s="39">
        <v>0</v>
      </c>
      <c r="F427" s="39">
        <v>0</v>
      </c>
      <c r="G427" s="39">
        <v>0</v>
      </c>
      <c r="H427" s="39">
        <f>E427+F427+G427</f>
        <v>0</v>
      </c>
      <c r="I427" s="39" t="e">
        <f>#REF!-H427</f>
        <v>#REF!</v>
      </c>
      <c r="J427" s="39">
        <v>0</v>
      </c>
    </row>
    <row r="428" spans="1:10" ht="33" customHeight="1">
      <c r="A428" s="60"/>
      <c r="B428" s="33" t="s">
        <v>10</v>
      </c>
      <c r="C428" s="37">
        <f>C429+C430</f>
        <v>0</v>
      </c>
      <c r="D428" s="37">
        <f>D429+D430</f>
        <v>0</v>
      </c>
      <c r="E428" s="37">
        <f aca="true" t="shared" si="101" ref="E428:J428">E429+E430</f>
        <v>106828.68</v>
      </c>
      <c r="F428" s="37">
        <f t="shared" si="101"/>
        <v>60607.89</v>
      </c>
      <c r="G428" s="37">
        <f t="shared" si="101"/>
        <v>0</v>
      </c>
      <c r="H428" s="37">
        <f t="shared" si="101"/>
        <v>167436.57</v>
      </c>
      <c r="I428" s="37" t="e">
        <f t="shared" si="101"/>
        <v>#REF!</v>
      </c>
      <c r="J428" s="37">
        <f t="shared" si="101"/>
        <v>94440</v>
      </c>
    </row>
    <row r="429" spans="1:10" ht="29.25" customHeight="1">
      <c r="A429" s="60"/>
      <c r="B429" s="50" t="s">
        <v>128</v>
      </c>
      <c r="C429" s="39"/>
      <c r="D429" s="39"/>
      <c r="E429" s="39">
        <v>106828.68</v>
      </c>
      <c r="F429" s="39">
        <v>49213.64</v>
      </c>
      <c r="G429" s="39">
        <v>0</v>
      </c>
      <c r="H429" s="39">
        <f>E429+F429+G429</f>
        <v>156042.32</v>
      </c>
      <c r="I429" s="39" t="e">
        <f>#REF!-H429</f>
        <v>#REF!</v>
      </c>
      <c r="J429" s="39">
        <v>26460</v>
      </c>
    </row>
    <row r="430" spans="1:10" ht="29.25" customHeight="1">
      <c r="A430" s="60"/>
      <c r="B430" s="50" t="s">
        <v>129</v>
      </c>
      <c r="C430" s="39"/>
      <c r="D430" s="39"/>
      <c r="E430" s="39">
        <v>0</v>
      </c>
      <c r="F430" s="39">
        <v>11394.25</v>
      </c>
      <c r="G430" s="39">
        <v>0</v>
      </c>
      <c r="H430" s="39">
        <f>E430+F430+G430</f>
        <v>11394.25</v>
      </c>
      <c r="I430" s="39" t="e">
        <f>#REF!-H430</f>
        <v>#REF!</v>
      </c>
      <c r="J430" s="39">
        <v>67980</v>
      </c>
    </row>
    <row r="431" spans="1:10" ht="28.5" customHeight="1">
      <c r="A431" s="60"/>
      <c r="B431" s="33" t="s">
        <v>41</v>
      </c>
      <c r="C431" s="37">
        <f aca="true" t="shared" si="102" ref="C431:J431">C432+C433+C434+C435+C436+C437+C438+C439</f>
        <v>0</v>
      </c>
      <c r="D431" s="37">
        <f t="shared" si="102"/>
        <v>0</v>
      </c>
      <c r="E431" s="37">
        <f t="shared" si="102"/>
        <v>0</v>
      </c>
      <c r="F431" s="37">
        <f t="shared" si="102"/>
        <v>109933.27</v>
      </c>
      <c r="G431" s="37">
        <f t="shared" si="102"/>
        <v>105042.17000000001</v>
      </c>
      <c r="H431" s="37">
        <f t="shared" si="102"/>
        <v>214975.44000000003</v>
      </c>
      <c r="I431" s="37" t="e">
        <f t="shared" si="102"/>
        <v>#REF!</v>
      </c>
      <c r="J431" s="37">
        <f t="shared" si="102"/>
        <v>453.15</v>
      </c>
    </row>
    <row r="432" spans="1:10" ht="28.5" customHeight="1">
      <c r="A432" s="60"/>
      <c r="B432" s="50" t="s">
        <v>124</v>
      </c>
      <c r="C432" s="39"/>
      <c r="D432" s="39"/>
      <c r="E432" s="39">
        <v>0</v>
      </c>
      <c r="F432" s="39">
        <v>0</v>
      </c>
      <c r="G432" s="39">
        <v>0</v>
      </c>
      <c r="H432" s="39">
        <f aca="true" t="shared" si="103" ref="H432:H439">E432+F432+G432</f>
        <v>0</v>
      </c>
      <c r="I432" s="39" t="e">
        <f>#REF!-H432</f>
        <v>#REF!</v>
      </c>
      <c r="J432" s="39">
        <v>0</v>
      </c>
    </row>
    <row r="433" spans="1:10" ht="35.25" customHeight="1">
      <c r="A433" s="60"/>
      <c r="B433" s="50" t="s">
        <v>125</v>
      </c>
      <c r="C433" s="39"/>
      <c r="D433" s="39"/>
      <c r="E433" s="39">
        <v>0</v>
      </c>
      <c r="F433" s="39">
        <v>0</v>
      </c>
      <c r="G433" s="39">
        <v>0</v>
      </c>
      <c r="H433" s="39">
        <f t="shared" si="103"/>
        <v>0</v>
      </c>
      <c r="I433" s="39" t="e">
        <f>#REF!-H433</f>
        <v>#REF!</v>
      </c>
      <c r="J433" s="39">
        <v>0</v>
      </c>
    </row>
    <row r="434" spans="1:10" ht="28.5" customHeight="1">
      <c r="A434" s="60"/>
      <c r="B434" s="50" t="s">
        <v>131</v>
      </c>
      <c r="C434" s="39"/>
      <c r="D434" s="39"/>
      <c r="E434" s="39">
        <v>0</v>
      </c>
      <c r="F434" s="39">
        <v>0</v>
      </c>
      <c r="G434" s="39">
        <v>0</v>
      </c>
      <c r="H434" s="39">
        <f t="shared" si="103"/>
        <v>0</v>
      </c>
      <c r="I434" s="39" t="e">
        <f>#REF!-H434</f>
        <v>#REF!</v>
      </c>
      <c r="J434" s="39">
        <v>0</v>
      </c>
    </row>
    <row r="435" spans="1:10" ht="28.5" customHeight="1">
      <c r="A435" s="60"/>
      <c r="B435" s="50" t="s">
        <v>126</v>
      </c>
      <c r="C435" s="39"/>
      <c r="D435" s="39"/>
      <c r="E435" s="39">
        <v>0</v>
      </c>
      <c r="F435" s="39">
        <v>109933.27</v>
      </c>
      <c r="G435" s="39">
        <v>50398.69</v>
      </c>
      <c r="H435" s="39">
        <f t="shared" si="103"/>
        <v>160331.96000000002</v>
      </c>
      <c r="I435" s="39" t="e">
        <f>#REF!-H435</f>
        <v>#REF!</v>
      </c>
      <c r="J435" s="39">
        <v>0</v>
      </c>
    </row>
    <row r="436" spans="1:10" ht="30" customHeight="1">
      <c r="A436" s="60"/>
      <c r="B436" s="50" t="s">
        <v>127</v>
      </c>
      <c r="C436" s="39"/>
      <c r="D436" s="39"/>
      <c r="E436" s="39">
        <v>0</v>
      </c>
      <c r="F436" s="39">
        <v>0</v>
      </c>
      <c r="G436" s="39">
        <v>0</v>
      </c>
      <c r="H436" s="39">
        <f t="shared" si="103"/>
        <v>0</v>
      </c>
      <c r="I436" s="39" t="e">
        <f>#REF!-H436</f>
        <v>#REF!</v>
      </c>
      <c r="J436" s="39">
        <v>0</v>
      </c>
    </row>
    <row r="437" spans="1:10" ht="28.5" customHeight="1">
      <c r="A437" s="60"/>
      <c r="B437" s="50" t="s">
        <v>128</v>
      </c>
      <c r="C437" s="39"/>
      <c r="D437" s="39"/>
      <c r="E437" s="39">
        <v>0</v>
      </c>
      <c r="F437" s="39">
        <v>0</v>
      </c>
      <c r="G437" s="39">
        <v>54643.48</v>
      </c>
      <c r="H437" s="39">
        <f t="shared" si="103"/>
        <v>54643.48</v>
      </c>
      <c r="I437" s="39" t="e">
        <f>#REF!-H437</f>
        <v>#REF!</v>
      </c>
      <c r="J437" s="39">
        <v>453.15</v>
      </c>
    </row>
    <row r="438" spans="1:10" ht="29.25" customHeight="1">
      <c r="A438" s="60"/>
      <c r="B438" s="50" t="s">
        <v>129</v>
      </c>
      <c r="C438" s="39"/>
      <c r="D438" s="39"/>
      <c r="E438" s="39">
        <v>0</v>
      </c>
      <c r="F438" s="39">
        <v>0</v>
      </c>
      <c r="G438" s="39">
        <v>0</v>
      </c>
      <c r="H438" s="39">
        <f>E438+F438+G438</f>
        <v>0</v>
      </c>
      <c r="I438" s="39" t="e">
        <f>#REF!-H438</f>
        <v>#REF!</v>
      </c>
      <c r="J438" s="39">
        <v>0</v>
      </c>
    </row>
    <row r="439" spans="1:10" ht="27" customHeight="1">
      <c r="A439" s="60"/>
      <c r="B439" s="50" t="s">
        <v>130</v>
      </c>
      <c r="C439" s="39"/>
      <c r="D439" s="39"/>
      <c r="E439" s="39">
        <v>0</v>
      </c>
      <c r="F439" s="39">
        <v>0</v>
      </c>
      <c r="G439" s="39">
        <v>0</v>
      </c>
      <c r="H439" s="39">
        <f t="shared" si="103"/>
        <v>0</v>
      </c>
      <c r="I439" s="39" t="e">
        <f>#REF!-H439</f>
        <v>#REF!</v>
      </c>
      <c r="J439" s="39">
        <v>0</v>
      </c>
    </row>
    <row r="440" spans="1:10" ht="34.5" customHeight="1">
      <c r="A440" s="60"/>
      <c r="B440" s="33" t="s">
        <v>17</v>
      </c>
      <c r="C440" s="37">
        <f>C441+C442+C443+C444</f>
        <v>0</v>
      </c>
      <c r="D440" s="37">
        <f>D441+D442+D443+D444</f>
        <v>0</v>
      </c>
      <c r="E440" s="37">
        <f aca="true" t="shared" si="104" ref="E440:J440">E441+E442+E443+E444</f>
        <v>196408.92</v>
      </c>
      <c r="F440" s="37">
        <f t="shared" si="104"/>
        <v>6987.96</v>
      </c>
      <c r="G440" s="37">
        <f t="shared" si="104"/>
        <v>1840.93</v>
      </c>
      <c r="H440" s="37">
        <f t="shared" si="104"/>
        <v>205237.81</v>
      </c>
      <c r="I440" s="37" t="e">
        <f t="shared" si="104"/>
        <v>#REF!</v>
      </c>
      <c r="J440" s="37">
        <f t="shared" si="104"/>
        <v>76929</v>
      </c>
    </row>
    <row r="441" spans="1:10" ht="29.25" customHeight="1">
      <c r="A441" s="60"/>
      <c r="B441" s="50" t="s">
        <v>124</v>
      </c>
      <c r="C441" s="39"/>
      <c r="D441" s="39"/>
      <c r="E441" s="39">
        <v>189667.64</v>
      </c>
      <c r="F441" s="39">
        <v>6370.35</v>
      </c>
      <c r="G441" s="39">
        <v>1840.93</v>
      </c>
      <c r="H441" s="39">
        <f>E441+F441+G441</f>
        <v>197878.92</v>
      </c>
      <c r="I441" s="39" t="e">
        <f>#REF!-H441</f>
        <v>#REF!</v>
      </c>
      <c r="J441" s="39">
        <v>75420</v>
      </c>
    </row>
    <row r="442" spans="1:10" ht="29.25" customHeight="1">
      <c r="A442" s="60"/>
      <c r="B442" s="50" t="s">
        <v>126</v>
      </c>
      <c r="C442" s="39"/>
      <c r="D442" s="39"/>
      <c r="E442" s="39">
        <v>0</v>
      </c>
      <c r="F442" s="39">
        <v>0</v>
      </c>
      <c r="G442" s="39">
        <v>0</v>
      </c>
      <c r="H442" s="39">
        <f>E442+F442+G442</f>
        <v>0</v>
      </c>
      <c r="I442" s="39" t="e">
        <f>#REF!-H442</f>
        <v>#REF!</v>
      </c>
      <c r="J442" s="39">
        <v>0</v>
      </c>
    </row>
    <row r="443" spans="1:10" ht="29.25" customHeight="1">
      <c r="A443" s="60"/>
      <c r="B443" s="50" t="s">
        <v>128</v>
      </c>
      <c r="C443" s="39"/>
      <c r="D443" s="39"/>
      <c r="E443" s="39">
        <v>6741.28</v>
      </c>
      <c r="F443" s="39">
        <v>617.61</v>
      </c>
      <c r="G443" s="39">
        <v>0</v>
      </c>
      <c r="H443" s="39">
        <f>E443+F443+G443</f>
        <v>7358.889999999999</v>
      </c>
      <c r="I443" s="39" t="e">
        <f>#REF!-H443</f>
        <v>#REF!</v>
      </c>
      <c r="J443" s="39">
        <v>1509</v>
      </c>
    </row>
    <row r="444" spans="1:10" ht="29.25" customHeight="1">
      <c r="A444" s="60"/>
      <c r="B444" s="50" t="s">
        <v>129</v>
      </c>
      <c r="C444" s="39"/>
      <c r="D444" s="39"/>
      <c r="E444" s="39">
        <v>0</v>
      </c>
      <c r="F444" s="39">
        <v>0</v>
      </c>
      <c r="G444" s="39">
        <v>0</v>
      </c>
      <c r="H444" s="39">
        <f>E444+F444+G444</f>
        <v>0</v>
      </c>
      <c r="I444" s="39" t="e">
        <f>#REF!-H444</f>
        <v>#REF!</v>
      </c>
      <c r="J444" s="39">
        <v>0</v>
      </c>
    </row>
    <row r="445" spans="1:10" ht="43.5" customHeight="1">
      <c r="A445" s="60"/>
      <c r="B445" s="33" t="s">
        <v>22</v>
      </c>
      <c r="C445" s="37">
        <f aca="true" t="shared" si="105" ref="C445:H445">C446+C447+C448+C449</f>
        <v>0</v>
      </c>
      <c r="D445" s="37">
        <f t="shared" si="105"/>
        <v>0</v>
      </c>
      <c r="E445" s="37">
        <f t="shared" si="105"/>
        <v>3492.65</v>
      </c>
      <c r="F445" s="37">
        <f t="shared" si="105"/>
        <v>0</v>
      </c>
      <c r="G445" s="37">
        <f t="shared" si="105"/>
        <v>0</v>
      </c>
      <c r="H445" s="37">
        <f t="shared" si="105"/>
        <v>3492.65</v>
      </c>
      <c r="I445" s="37" t="e">
        <f>I446+I447+I448+I449</f>
        <v>#REF!</v>
      </c>
      <c r="J445" s="37">
        <f>J446+J447+J448+J449</f>
        <v>1925.11</v>
      </c>
    </row>
    <row r="446" spans="1:10" ht="29.25" customHeight="1">
      <c r="A446" s="60"/>
      <c r="B446" s="50" t="s">
        <v>124</v>
      </c>
      <c r="C446" s="39"/>
      <c r="D446" s="39"/>
      <c r="E446" s="39">
        <v>0</v>
      </c>
      <c r="F446" s="39">
        <v>0</v>
      </c>
      <c r="G446" s="39">
        <v>0</v>
      </c>
      <c r="H446" s="39">
        <f>E446+F446+G446</f>
        <v>0</v>
      </c>
      <c r="I446" s="39" t="e">
        <f>#REF!-H446</f>
        <v>#REF!</v>
      </c>
      <c r="J446" s="39">
        <v>891</v>
      </c>
    </row>
    <row r="447" spans="1:10" ht="29.25" customHeight="1">
      <c r="A447" s="60"/>
      <c r="B447" s="50" t="s">
        <v>126</v>
      </c>
      <c r="C447" s="39"/>
      <c r="D447" s="39"/>
      <c r="E447" s="39">
        <v>3492.65</v>
      </c>
      <c r="F447" s="39">
        <v>0</v>
      </c>
      <c r="G447" s="39">
        <v>0</v>
      </c>
      <c r="H447" s="39">
        <f>E447+F447+G447</f>
        <v>3492.65</v>
      </c>
      <c r="I447" s="39" t="e">
        <f>#REF!-H447</f>
        <v>#REF!</v>
      </c>
      <c r="J447" s="39">
        <v>1034.11</v>
      </c>
    </row>
    <row r="448" spans="1:10" ht="29.25" customHeight="1">
      <c r="A448" s="60"/>
      <c r="B448" s="50" t="s">
        <v>128</v>
      </c>
      <c r="C448" s="39"/>
      <c r="D448" s="39"/>
      <c r="E448" s="39">
        <v>0</v>
      </c>
      <c r="F448" s="39">
        <v>0</v>
      </c>
      <c r="G448" s="39">
        <v>0</v>
      </c>
      <c r="H448" s="39">
        <f>E448+F448+G448</f>
        <v>0</v>
      </c>
      <c r="I448" s="39" t="e">
        <f>#REF!-H448</f>
        <v>#REF!</v>
      </c>
      <c r="J448" s="39">
        <v>0</v>
      </c>
    </row>
    <row r="449" spans="1:10" ht="29.25" customHeight="1">
      <c r="A449" s="60"/>
      <c r="B449" s="50" t="s">
        <v>129</v>
      </c>
      <c r="C449" s="39"/>
      <c r="D449" s="39"/>
      <c r="E449" s="39">
        <v>0</v>
      </c>
      <c r="F449" s="39">
        <v>0</v>
      </c>
      <c r="G449" s="39">
        <v>0</v>
      </c>
      <c r="H449" s="39">
        <f>E449+F449+G449</f>
        <v>0</v>
      </c>
      <c r="I449" s="39" t="e">
        <f>#REF!-H449</f>
        <v>#REF!</v>
      </c>
      <c r="J449" s="39">
        <v>0</v>
      </c>
    </row>
    <row r="450" spans="1:10" ht="29.25" customHeight="1">
      <c r="A450" s="60"/>
      <c r="B450" s="33" t="s">
        <v>101</v>
      </c>
      <c r="C450" s="37">
        <f aca="true" t="shared" si="106" ref="C450:J450">C451+C452+C453+C454+C455</f>
        <v>0</v>
      </c>
      <c r="D450" s="37">
        <f t="shared" si="106"/>
        <v>0</v>
      </c>
      <c r="E450" s="37">
        <f t="shared" si="106"/>
        <v>0</v>
      </c>
      <c r="F450" s="37">
        <f t="shared" si="106"/>
        <v>0</v>
      </c>
      <c r="G450" s="37">
        <f t="shared" si="106"/>
        <v>0</v>
      </c>
      <c r="H450" s="37">
        <f t="shared" si="106"/>
        <v>0</v>
      </c>
      <c r="I450" s="37" t="e">
        <f t="shared" si="106"/>
        <v>#REF!</v>
      </c>
      <c r="J450" s="37">
        <f t="shared" si="106"/>
        <v>0</v>
      </c>
    </row>
    <row r="451" spans="1:10" ht="29.25" customHeight="1">
      <c r="A451" s="60"/>
      <c r="B451" s="50" t="s">
        <v>124</v>
      </c>
      <c r="C451" s="39"/>
      <c r="D451" s="39"/>
      <c r="E451" s="39">
        <v>0</v>
      </c>
      <c r="F451" s="39">
        <v>0</v>
      </c>
      <c r="G451" s="39">
        <v>0</v>
      </c>
      <c r="H451" s="39">
        <f>E451+F451+G451</f>
        <v>0</v>
      </c>
      <c r="I451" s="39" t="e">
        <f>#REF!-H451</f>
        <v>#REF!</v>
      </c>
      <c r="J451" s="39">
        <v>0</v>
      </c>
    </row>
    <row r="452" spans="1:10" ht="29.25" customHeight="1">
      <c r="A452" s="60"/>
      <c r="B452" s="50" t="s">
        <v>126</v>
      </c>
      <c r="C452" s="39"/>
      <c r="D452" s="39"/>
      <c r="E452" s="39">
        <v>0</v>
      </c>
      <c r="F452" s="39">
        <v>0</v>
      </c>
      <c r="G452" s="39">
        <v>0</v>
      </c>
      <c r="H452" s="39">
        <f>E452+F452+G452</f>
        <v>0</v>
      </c>
      <c r="I452" s="39" t="e">
        <f>#REF!-H452</f>
        <v>#REF!</v>
      </c>
      <c r="J452" s="39">
        <v>0</v>
      </c>
    </row>
    <row r="453" spans="1:10" ht="29.25" customHeight="1">
      <c r="A453" s="60"/>
      <c r="B453" s="50" t="s">
        <v>127</v>
      </c>
      <c r="C453" s="39"/>
      <c r="D453" s="39"/>
      <c r="E453" s="39">
        <v>0</v>
      </c>
      <c r="F453" s="39">
        <v>0</v>
      </c>
      <c r="G453" s="39">
        <v>0</v>
      </c>
      <c r="H453" s="39">
        <f>E453+F453+G453</f>
        <v>0</v>
      </c>
      <c r="I453" s="39" t="e">
        <f>#REF!-H453</f>
        <v>#REF!</v>
      </c>
      <c r="J453" s="39">
        <v>0</v>
      </c>
    </row>
    <row r="454" spans="1:10" ht="29.25" customHeight="1">
      <c r="A454" s="60"/>
      <c r="B454" s="50" t="s">
        <v>128</v>
      </c>
      <c r="C454" s="39"/>
      <c r="D454" s="39"/>
      <c r="E454" s="39">
        <v>0</v>
      </c>
      <c r="F454" s="39">
        <v>0</v>
      </c>
      <c r="G454" s="39">
        <v>0</v>
      </c>
      <c r="H454" s="39">
        <f>E454+F454+G454</f>
        <v>0</v>
      </c>
      <c r="I454" s="39" t="e">
        <f>#REF!-H454</f>
        <v>#REF!</v>
      </c>
      <c r="J454" s="39">
        <v>0</v>
      </c>
    </row>
    <row r="455" spans="1:10" ht="29.25" customHeight="1">
      <c r="A455" s="60"/>
      <c r="B455" s="50" t="s">
        <v>129</v>
      </c>
      <c r="C455" s="39"/>
      <c r="D455" s="39"/>
      <c r="E455" s="39">
        <v>0</v>
      </c>
      <c r="F455" s="39">
        <v>0</v>
      </c>
      <c r="G455" s="39">
        <v>0</v>
      </c>
      <c r="H455" s="39">
        <f>E455+F455+G455</f>
        <v>0</v>
      </c>
      <c r="I455" s="39" t="e">
        <f>#REF!-H455</f>
        <v>#REF!</v>
      </c>
      <c r="J455" s="39">
        <v>0</v>
      </c>
    </row>
    <row r="456" spans="1:10" ht="45" customHeight="1">
      <c r="A456" s="61"/>
      <c r="B456" s="33" t="s">
        <v>7</v>
      </c>
      <c r="C456" s="37">
        <f aca="true" t="shared" si="107" ref="C456:J456">C406+C414+C419+C422+C428+C431+C440+C445+C450</f>
        <v>366.52</v>
      </c>
      <c r="D456" s="37">
        <f t="shared" si="107"/>
        <v>366.52</v>
      </c>
      <c r="E456" s="37">
        <f t="shared" si="107"/>
        <v>366880.59</v>
      </c>
      <c r="F456" s="37">
        <f t="shared" si="107"/>
        <v>488624.65</v>
      </c>
      <c r="G456" s="37">
        <f t="shared" si="107"/>
        <v>557225.6200000001</v>
      </c>
      <c r="H456" s="37">
        <f t="shared" si="107"/>
        <v>1412730.8599999999</v>
      </c>
      <c r="I456" s="37" t="e">
        <f t="shared" si="107"/>
        <v>#REF!</v>
      </c>
      <c r="J456" s="37">
        <f t="shared" si="107"/>
        <v>173747.25999999998</v>
      </c>
    </row>
    <row r="457" spans="1:10" ht="37.5" customHeight="1">
      <c r="A457" s="62" t="s">
        <v>185</v>
      </c>
      <c r="B457" s="33" t="s">
        <v>105</v>
      </c>
      <c r="C457" s="37">
        <f>C458+C459+C460</f>
        <v>0</v>
      </c>
      <c r="D457" s="37">
        <f>D458+D459+D460</f>
        <v>0</v>
      </c>
      <c r="E457" s="37">
        <f aca="true" t="shared" si="108" ref="E457:J457">E458+E459+E460</f>
        <v>0</v>
      </c>
      <c r="F457" s="37">
        <f t="shared" si="108"/>
        <v>0</v>
      </c>
      <c r="G457" s="37">
        <f t="shared" si="108"/>
        <v>0</v>
      </c>
      <c r="H457" s="37">
        <f t="shared" si="108"/>
        <v>0</v>
      </c>
      <c r="I457" s="37" t="e">
        <f t="shared" si="108"/>
        <v>#REF!</v>
      </c>
      <c r="J457" s="37">
        <f t="shared" si="108"/>
        <v>0</v>
      </c>
    </row>
    <row r="458" spans="1:10" ht="32.25" customHeight="1">
      <c r="A458" s="63"/>
      <c r="B458" s="41" t="s">
        <v>132</v>
      </c>
      <c r="C458" s="39"/>
      <c r="D458" s="39"/>
      <c r="E458" s="39">
        <v>0</v>
      </c>
      <c r="F458" s="39">
        <v>0</v>
      </c>
      <c r="G458" s="39">
        <v>0</v>
      </c>
      <c r="H458" s="39">
        <f>E458+F458+G458</f>
        <v>0</v>
      </c>
      <c r="I458" s="39" t="e">
        <f>#REF!-H458</f>
        <v>#REF!</v>
      </c>
      <c r="J458" s="39">
        <v>0</v>
      </c>
    </row>
    <row r="459" spans="1:10" ht="36" customHeight="1">
      <c r="A459" s="63"/>
      <c r="B459" s="41" t="s">
        <v>133</v>
      </c>
      <c r="C459" s="39"/>
      <c r="D459" s="39"/>
      <c r="E459" s="39">
        <v>0</v>
      </c>
      <c r="F459" s="39">
        <v>0</v>
      </c>
      <c r="G459" s="39">
        <v>0</v>
      </c>
      <c r="H459" s="39">
        <f>E459+F459+G459</f>
        <v>0</v>
      </c>
      <c r="I459" s="39" t="e">
        <f>#REF!-H459</f>
        <v>#REF!</v>
      </c>
      <c r="J459" s="39">
        <v>0</v>
      </c>
    </row>
    <row r="460" spans="1:10" ht="36" customHeight="1">
      <c r="A460" s="63"/>
      <c r="B460" s="41" t="s">
        <v>134</v>
      </c>
      <c r="C460" s="39"/>
      <c r="D460" s="39"/>
      <c r="E460" s="39">
        <v>0</v>
      </c>
      <c r="F460" s="39">
        <v>0</v>
      </c>
      <c r="G460" s="39">
        <v>0</v>
      </c>
      <c r="H460" s="39">
        <f>E460+F460+G460</f>
        <v>0</v>
      </c>
      <c r="I460" s="39" t="e">
        <f>#REF!-H460</f>
        <v>#REF!</v>
      </c>
      <c r="J460" s="39">
        <v>0</v>
      </c>
    </row>
    <row r="461" spans="1:10" ht="33.75" customHeight="1">
      <c r="A461" s="63"/>
      <c r="B461" s="33" t="s">
        <v>15</v>
      </c>
      <c r="C461" s="37">
        <f aca="true" t="shared" si="109" ref="C461:J461">C462+C463+C464+C465</f>
        <v>0</v>
      </c>
      <c r="D461" s="37">
        <f t="shared" si="109"/>
        <v>0</v>
      </c>
      <c r="E461" s="37">
        <f t="shared" si="109"/>
        <v>88944</v>
      </c>
      <c r="F461" s="37">
        <f t="shared" si="109"/>
        <v>118048</v>
      </c>
      <c r="G461" s="37">
        <f t="shared" si="109"/>
        <v>1338369.13</v>
      </c>
      <c r="H461" s="37">
        <f t="shared" si="109"/>
        <v>1545361.13</v>
      </c>
      <c r="I461" s="37" t="e">
        <f t="shared" si="109"/>
        <v>#REF!</v>
      </c>
      <c r="J461" s="37">
        <f t="shared" si="109"/>
        <v>518722.04</v>
      </c>
    </row>
    <row r="462" spans="1:10" ht="33.75" customHeight="1">
      <c r="A462" s="63"/>
      <c r="B462" s="41" t="s">
        <v>132</v>
      </c>
      <c r="C462" s="39"/>
      <c r="D462" s="39"/>
      <c r="E462" s="39">
        <v>0</v>
      </c>
      <c r="F462" s="39">
        <v>118048</v>
      </c>
      <c r="G462" s="39">
        <v>148869</v>
      </c>
      <c r="H462" s="39">
        <f>E462+F462+G462</f>
        <v>266917</v>
      </c>
      <c r="I462" s="39" t="e">
        <f>#REF!-H462</f>
        <v>#REF!</v>
      </c>
      <c r="J462" s="39">
        <v>518722.04</v>
      </c>
    </row>
    <row r="463" spans="1:10" ht="32.25" customHeight="1">
      <c r="A463" s="63"/>
      <c r="B463" s="41" t="s">
        <v>135</v>
      </c>
      <c r="C463" s="39"/>
      <c r="D463" s="39"/>
      <c r="E463" s="39">
        <v>0</v>
      </c>
      <c r="F463" s="39">
        <v>0</v>
      </c>
      <c r="G463" s="39">
        <v>711900.13</v>
      </c>
      <c r="H463" s="39">
        <f>E463+F463+G463</f>
        <v>711900.13</v>
      </c>
      <c r="I463" s="39" t="e">
        <f>#REF!-H463</f>
        <v>#REF!</v>
      </c>
      <c r="J463" s="39">
        <v>0</v>
      </c>
    </row>
    <row r="464" spans="1:10" ht="36" customHeight="1">
      <c r="A464" s="63"/>
      <c r="B464" s="41" t="s">
        <v>133</v>
      </c>
      <c r="C464" s="39"/>
      <c r="D464" s="39"/>
      <c r="E464" s="39">
        <v>88944</v>
      </c>
      <c r="F464" s="39">
        <v>0</v>
      </c>
      <c r="G464" s="39">
        <v>408000</v>
      </c>
      <c r="H464" s="39">
        <f>E464+F464+G464</f>
        <v>496944</v>
      </c>
      <c r="I464" s="39" t="e">
        <f>#REF!-H464</f>
        <v>#REF!</v>
      </c>
      <c r="J464" s="39">
        <v>0</v>
      </c>
    </row>
    <row r="465" spans="1:10" ht="36" customHeight="1">
      <c r="A465" s="63"/>
      <c r="B465" s="41" t="s">
        <v>134</v>
      </c>
      <c r="C465" s="39"/>
      <c r="D465" s="39"/>
      <c r="E465" s="39">
        <v>0</v>
      </c>
      <c r="F465" s="39">
        <v>0</v>
      </c>
      <c r="G465" s="39">
        <v>69600</v>
      </c>
      <c r="H465" s="39">
        <f>E465+F465+G465</f>
        <v>69600</v>
      </c>
      <c r="I465" s="39" t="e">
        <f>#REF!-H465</f>
        <v>#REF!</v>
      </c>
      <c r="J465" s="39">
        <v>0</v>
      </c>
    </row>
    <row r="466" spans="1:10" ht="51.75" customHeight="1">
      <c r="A466" s="64"/>
      <c r="B466" s="33" t="s">
        <v>7</v>
      </c>
      <c r="C466" s="42">
        <f aca="true" t="shared" si="110" ref="C466:J466">C461+C457</f>
        <v>0</v>
      </c>
      <c r="D466" s="42">
        <f t="shared" si="110"/>
        <v>0</v>
      </c>
      <c r="E466" s="42">
        <f t="shared" si="110"/>
        <v>88944</v>
      </c>
      <c r="F466" s="42">
        <f t="shared" si="110"/>
        <v>118048</v>
      </c>
      <c r="G466" s="42">
        <f t="shared" si="110"/>
        <v>1338369.13</v>
      </c>
      <c r="H466" s="42">
        <f t="shared" si="110"/>
        <v>1545361.13</v>
      </c>
      <c r="I466" s="42" t="e">
        <f>I461+I457</f>
        <v>#REF!</v>
      </c>
      <c r="J466" s="42">
        <f t="shared" si="110"/>
        <v>518722.04</v>
      </c>
    </row>
    <row r="467" spans="1:10" ht="35.25" customHeight="1">
      <c r="A467" s="65" t="s">
        <v>136</v>
      </c>
      <c r="B467" s="33" t="s">
        <v>32</v>
      </c>
      <c r="C467" s="37">
        <f aca="true" t="shared" si="111" ref="C467:J467">C468+C469+C470+C471+C472+C473</f>
        <v>0</v>
      </c>
      <c r="D467" s="37">
        <f t="shared" si="111"/>
        <v>0</v>
      </c>
      <c r="E467" s="37">
        <f t="shared" si="111"/>
        <v>0</v>
      </c>
      <c r="F467" s="37">
        <f t="shared" si="111"/>
        <v>555397.28</v>
      </c>
      <c r="G467" s="37">
        <f t="shared" si="111"/>
        <v>149892.4</v>
      </c>
      <c r="H467" s="37">
        <f t="shared" si="111"/>
        <v>705289.6799999999</v>
      </c>
      <c r="I467" s="37" t="e">
        <f t="shared" si="111"/>
        <v>#REF!</v>
      </c>
      <c r="J467" s="37">
        <f t="shared" si="111"/>
        <v>936146.6</v>
      </c>
    </row>
    <row r="468" spans="1:10" ht="38.25" customHeight="1">
      <c r="A468" s="66"/>
      <c r="B468" s="41" t="s">
        <v>137</v>
      </c>
      <c r="C468" s="39"/>
      <c r="D468" s="39"/>
      <c r="E468" s="39">
        <v>0</v>
      </c>
      <c r="F468" s="39">
        <v>5965.47</v>
      </c>
      <c r="G468" s="39">
        <v>0</v>
      </c>
      <c r="H468" s="39">
        <f aca="true" t="shared" si="112" ref="H468:H473">E468+F468+G468</f>
        <v>5965.47</v>
      </c>
      <c r="I468" s="39" t="e">
        <f>#REF!-H468</f>
        <v>#REF!</v>
      </c>
      <c r="J468" s="39">
        <v>0</v>
      </c>
    </row>
    <row r="469" spans="1:10" ht="48.75" customHeight="1">
      <c r="A469" s="66"/>
      <c r="B469" s="41" t="s">
        <v>138</v>
      </c>
      <c r="C469" s="39"/>
      <c r="D469" s="39"/>
      <c r="E469" s="39">
        <v>0</v>
      </c>
      <c r="F469" s="39">
        <v>162443.81</v>
      </c>
      <c r="G469" s="39">
        <v>80760.4</v>
      </c>
      <c r="H469" s="39">
        <f t="shared" si="112"/>
        <v>243204.21</v>
      </c>
      <c r="I469" s="39" t="e">
        <f>#REF!-H469</f>
        <v>#REF!</v>
      </c>
      <c r="J469" s="39">
        <v>32625.6</v>
      </c>
    </row>
    <row r="470" spans="1:10" ht="50.25" customHeight="1">
      <c r="A470" s="66"/>
      <c r="B470" s="41" t="s">
        <v>139</v>
      </c>
      <c r="C470" s="39"/>
      <c r="D470" s="39"/>
      <c r="E470" s="39">
        <v>0</v>
      </c>
      <c r="F470" s="39">
        <v>386988</v>
      </c>
      <c r="G470" s="39">
        <v>0</v>
      </c>
      <c r="H470" s="39">
        <f t="shared" si="112"/>
        <v>386988</v>
      </c>
      <c r="I470" s="39" t="e">
        <f>#REF!-H470</f>
        <v>#REF!</v>
      </c>
      <c r="J470" s="39">
        <v>162600</v>
      </c>
    </row>
    <row r="471" spans="1:10" ht="52.5" customHeight="1">
      <c r="A471" s="66"/>
      <c r="B471" s="41" t="s">
        <v>140</v>
      </c>
      <c r="C471" s="39"/>
      <c r="D471" s="39"/>
      <c r="E471" s="39">
        <v>0</v>
      </c>
      <c r="F471" s="39">
        <v>0</v>
      </c>
      <c r="G471" s="39">
        <v>0</v>
      </c>
      <c r="H471" s="39">
        <f t="shared" si="112"/>
        <v>0</v>
      </c>
      <c r="I471" s="39" t="e">
        <f>#REF!-H471</f>
        <v>#REF!</v>
      </c>
      <c r="J471" s="39">
        <v>735373</v>
      </c>
    </row>
    <row r="472" spans="1:10" ht="63.75" customHeight="1">
      <c r="A472" s="66"/>
      <c r="B472" s="41" t="s">
        <v>141</v>
      </c>
      <c r="C472" s="39"/>
      <c r="D472" s="39"/>
      <c r="E472" s="39">
        <v>0</v>
      </c>
      <c r="F472" s="39">
        <v>0</v>
      </c>
      <c r="G472" s="39">
        <v>0</v>
      </c>
      <c r="H472" s="39">
        <f t="shared" si="112"/>
        <v>0</v>
      </c>
      <c r="I472" s="39" t="e">
        <f>#REF!-H472</f>
        <v>#REF!</v>
      </c>
      <c r="J472" s="39">
        <v>0</v>
      </c>
    </row>
    <row r="473" spans="1:10" ht="63" customHeight="1">
      <c r="A473" s="66"/>
      <c r="B473" s="41" t="s">
        <v>142</v>
      </c>
      <c r="C473" s="39"/>
      <c r="D473" s="39"/>
      <c r="E473" s="39">
        <v>0</v>
      </c>
      <c r="F473" s="39">
        <v>0</v>
      </c>
      <c r="G473" s="39">
        <v>69132</v>
      </c>
      <c r="H473" s="39">
        <f t="shared" si="112"/>
        <v>69132</v>
      </c>
      <c r="I473" s="39" t="e">
        <f>#REF!-H473</f>
        <v>#REF!</v>
      </c>
      <c r="J473" s="39">
        <v>5548</v>
      </c>
    </row>
    <row r="474" spans="1:10" ht="35.25" customHeight="1">
      <c r="A474" s="66"/>
      <c r="B474" s="33" t="s">
        <v>17</v>
      </c>
      <c r="C474" s="37">
        <f aca="true" t="shared" si="113" ref="C474:J474">C475+C476+C477+C478+C479+C480</f>
        <v>0</v>
      </c>
      <c r="D474" s="37">
        <f t="shared" si="113"/>
        <v>0</v>
      </c>
      <c r="E474" s="37">
        <f t="shared" si="113"/>
        <v>148107.4</v>
      </c>
      <c r="F474" s="37">
        <f t="shared" si="113"/>
        <v>1429371.2400000002</v>
      </c>
      <c r="G474" s="37">
        <f t="shared" si="113"/>
        <v>0</v>
      </c>
      <c r="H474" s="37">
        <f t="shared" si="113"/>
        <v>1577478.6400000001</v>
      </c>
      <c r="I474" s="37" t="e">
        <f t="shared" si="113"/>
        <v>#REF!</v>
      </c>
      <c r="J474" s="37">
        <f t="shared" si="113"/>
        <v>555911</v>
      </c>
    </row>
    <row r="475" spans="1:10" ht="38.25" customHeight="1">
      <c r="A475" s="66"/>
      <c r="B475" s="41" t="s">
        <v>137</v>
      </c>
      <c r="C475" s="39"/>
      <c r="D475" s="39"/>
      <c r="E475" s="39">
        <v>30940</v>
      </c>
      <c r="F475" s="39">
        <v>15470</v>
      </c>
      <c r="G475" s="39">
        <v>0</v>
      </c>
      <c r="H475" s="39">
        <f aca="true" t="shared" si="114" ref="H475:H480">E475+F475+G475</f>
        <v>46410</v>
      </c>
      <c r="I475" s="39" t="e">
        <f>#REF!-H475</f>
        <v>#REF!</v>
      </c>
      <c r="J475" s="39">
        <v>0</v>
      </c>
    </row>
    <row r="476" spans="1:10" ht="48.75" customHeight="1">
      <c r="A476" s="66"/>
      <c r="B476" s="41" t="s">
        <v>138</v>
      </c>
      <c r="C476" s="39"/>
      <c r="D476" s="39"/>
      <c r="E476" s="39">
        <v>0</v>
      </c>
      <c r="F476" s="39">
        <v>30044.29</v>
      </c>
      <c r="G476" s="39">
        <v>0</v>
      </c>
      <c r="H476" s="39">
        <f t="shared" si="114"/>
        <v>30044.29</v>
      </c>
      <c r="I476" s="39" t="e">
        <f>#REF!-H476</f>
        <v>#REF!</v>
      </c>
      <c r="J476" s="39">
        <v>0</v>
      </c>
    </row>
    <row r="477" spans="1:10" ht="50.25" customHeight="1">
      <c r="A477" s="66"/>
      <c r="B477" s="41" t="s">
        <v>139</v>
      </c>
      <c r="C477" s="39"/>
      <c r="D477" s="39"/>
      <c r="E477" s="39">
        <v>117167.4</v>
      </c>
      <c r="F477" s="39">
        <v>6509.3</v>
      </c>
      <c r="G477" s="39">
        <v>0</v>
      </c>
      <c r="H477" s="39">
        <f t="shared" si="114"/>
        <v>123676.7</v>
      </c>
      <c r="I477" s="39" t="e">
        <f>#REF!-H477</f>
        <v>#REF!</v>
      </c>
      <c r="J477" s="39">
        <v>0</v>
      </c>
    </row>
    <row r="478" spans="1:10" ht="52.5" customHeight="1">
      <c r="A478" s="66"/>
      <c r="B478" s="41" t="s">
        <v>140</v>
      </c>
      <c r="C478" s="39"/>
      <c r="D478" s="39"/>
      <c r="E478" s="39">
        <v>0</v>
      </c>
      <c r="F478" s="39">
        <v>1212142.33</v>
      </c>
      <c r="G478" s="39">
        <v>0</v>
      </c>
      <c r="H478" s="39">
        <f t="shared" si="114"/>
        <v>1212142.33</v>
      </c>
      <c r="I478" s="39" t="e">
        <f>#REF!-H478</f>
        <v>#REF!</v>
      </c>
      <c r="J478" s="39">
        <v>555911</v>
      </c>
    </row>
    <row r="479" spans="1:10" ht="63.75" customHeight="1">
      <c r="A479" s="66"/>
      <c r="B479" s="41" t="s">
        <v>141</v>
      </c>
      <c r="C479" s="39"/>
      <c r="D479" s="39"/>
      <c r="E479" s="39">
        <v>0</v>
      </c>
      <c r="F479" s="39">
        <v>21584.22</v>
      </c>
      <c r="G479" s="39">
        <v>0</v>
      </c>
      <c r="H479" s="39">
        <f t="shared" si="114"/>
        <v>21584.22</v>
      </c>
      <c r="I479" s="39" t="e">
        <f>#REF!-H479</f>
        <v>#REF!</v>
      </c>
      <c r="J479" s="39">
        <v>0</v>
      </c>
    </row>
    <row r="480" spans="1:10" ht="63" customHeight="1">
      <c r="A480" s="66"/>
      <c r="B480" s="41" t="s">
        <v>142</v>
      </c>
      <c r="C480" s="39"/>
      <c r="D480" s="39"/>
      <c r="E480" s="39">
        <v>0</v>
      </c>
      <c r="F480" s="39">
        <v>143621.1</v>
      </c>
      <c r="G480" s="39">
        <v>0</v>
      </c>
      <c r="H480" s="39">
        <f t="shared" si="114"/>
        <v>143621.1</v>
      </c>
      <c r="I480" s="39" t="e">
        <f>#REF!-H480</f>
        <v>#REF!</v>
      </c>
      <c r="J480" s="39">
        <v>0</v>
      </c>
    </row>
    <row r="481" spans="1:10" ht="35.25" customHeight="1">
      <c r="A481" s="66"/>
      <c r="B481" s="33" t="s">
        <v>34</v>
      </c>
      <c r="C481" s="37">
        <f aca="true" t="shared" si="115" ref="C481:J481">C482+C483+C484+C485+C486+C487</f>
        <v>0</v>
      </c>
      <c r="D481" s="37">
        <f t="shared" si="115"/>
        <v>0</v>
      </c>
      <c r="E481" s="37">
        <f t="shared" si="115"/>
        <v>701164.6600000001</v>
      </c>
      <c r="F481" s="37">
        <f t="shared" si="115"/>
        <v>0</v>
      </c>
      <c r="G481" s="37">
        <f t="shared" si="115"/>
        <v>0</v>
      </c>
      <c r="H481" s="37">
        <f t="shared" si="115"/>
        <v>701164.6600000001</v>
      </c>
      <c r="I481" s="37" t="e">
        <f t="shared" si="115"/>
        <v>#REF!</v>
      </c>
      <c r="J481" s="37">
        <f t="shared" si="115"/>
        <v>279817</v>
      </c>
    </row>
    <row r="482" spans="1:10" ht="38.25" customHeight="1">
      <c r="A482" s="66"/>
      <c r="B482" s="41" t="s">
        <v>137</v>
      </c>
      <c r="C482" s="39"/>
      <c r="D482" s="39"/>
      <c r="E482" s="39">
        <v>48968.5</v>
      </c>
      <c r="F482" s="39">
        <v>0</v>
      </c>
      <c r="G482" s="39">
        <v>0</v>
      </c>
      <c r="H482" s="39">
        <f aca="true" t="shared" si="116" ref="H482:H487">E482+F482+G482</f>
        <v>48968.5</v>
      </c>
      <c r="I482" s="39" t="e">
        <f>#REF!-H482</f>
        <v>#REF!</v>
      </c>
      <c r="J482" s="39">
        <v>0</v>
      </c>
    </row>
    <row r="483" spans="1:10" ht="48.75" customHeight="1">
      <c r="A483" s="66"/>
      <c r="B483" s="41" t="s">
        <v>138</v>
      </c>
      <c r="C483" s="39"/>
      <c r="D483" s="39"/>
      <c r="E483" s="39">
        <v>21039.2</v>
      </c>
      <c r="F483" s="39">
        <v>0</v>
      </c>
      <c r="G483" s="39">
        <v>0</v>
      </c>
      <c r="H483" s="39">
        <f t="shared" si="116"/>
        <v>21039.2</v>
      </c>
      <c r="I483" s="39" t="e">
        <f>#REF!-H483</f>
        <v>#REF!</v>
      </c>
      <c r="J483" s="39">
        <v>2652</v>
      </c>
    </row>
    <row r="484" spans="1:10" ht="50.25" customHeight="1">
      <c r="A484" s="66"/>
      <c r="B484" s="41" t="s">
        <v>139</v>
      </c>
      <c r="C484" s="39"/>
      <c r="D484" s="39"/>
      <c r="E484" s="39">
        <v>193494</v>
      </c>
      <c r="F484" s="39">
        <v>0</v>
      </c>
      <c r="G484" s="39">
        <v>0</v>
      </c>
      <c r="H484" s="39">
        <f t="shared" si="116"/>
        <v>193494</v>
      </c>
      <c r="I484" s="39" t="e">
        <f>#REF!-H484</f>
        <v>#REF!</v>
      </c>
      <c r="J484" s="39">
        <v>0</v>
      </c>
    </row>
    <row r="485" spans="1:10" ht="52.5" customHeight="1">
      <c r="A485" s="66"/>
      <c r="B485" s="41" t="s">
        <v>140</v>
      </c>
      <c r="C485" s="39"/>
      <c r="D485" s="39"/>
      <c r="E485" s="39">
        <v>390629.4</v>
      </c>
      <c r="F485" s="39">
        <v>0</v>
      </c>
      <c r="G485" s="39">
        <v>0</v>
      </c>
      <c r="H485" s="39">
        <f t="shared" si="116"/>
        <v>390629.4</v>
      </c>
      <c r="I485" s="39" t="e">
        <f>#REF!-H485</f>
        <v>#REF!</v>
      </c>
      <c r="J485" s="39">
        <v>269640</v>
      </c>
    </row>
    <row r="486" spans="1:10" ht="63.75" customHeight="1">
      <c r="A486" s="66"/>
      <c r="B486" s="41" t="s">
        <v>141</v>
      </c>
      <c r="C486" s="39"/>
      <c r="D486" s="39"/>
      <c r="E486" s="39">
        <v>47033.56</v>
      </c>
      <c r="F486" s="39">
        <v>0</v>
      </c>
      <c r="G486" s="39">
        <v>0</v>
      </c>
      <c r="H486" s="39">
        <f t="shared" si="116"/>
        <v>47033.56</v>
      </c>
      <c r="I486" s="39" t="e">
        <f>#REF!-H486</f>
        <v>#REF!</v>
      </c>
      <c r="J486" s="39">
        <v>0</v>
      </c>
    </row>
    <row r="487" spans="1:10" ht="63" customHeight="1">
      <c r="A487" s="66"/>
      <c r="B487" s="41" t="s">
        <v>142</v>
      </c>
      <c r="C487" s="39"/>
      <c r="D487" s="39"/>
      <c r="E487" s="39">
        <v>0</v>
      </c>
      <c r="F487" s="39">
        <v>0</v>
      </c>
      <c r="G487" s="39">
        <v>0</v>
      </c>
      <c r="H487" s="39">
        <f t="shared" si="116"/>
        <v>0</v>
      </c>
      <c r="I487" s="39" t="e">
        <f>#REF!-H487</f>
        <v>#REF!</v>
      </c>
      <c r="J487" s="39">
        <v>7525</v>
      </c>
    </row>
    <row r="488" spans="1:10" ht="48.75" customHeight="1">
      <c r="A488" s="67"/>
      <c r="B488" s="33" t="s">
        <v>7</v>
      </c>
      <c r="C488" s="37">
        <f>C467+C474+C481</f>
        <v>0</v>
      </c>
      <c r="D488" s="37">
        <f>D467+D474+D481</f>
        <v>0</v>
      </c>
      <c r="E488" s="37">
        <f aca="true" t="shared" si="117" ref="E488:J488">E467+E474+E481</f>
        <v>849272.0600000002</v>
      </c>
      <c r="F488" s="37">
        <f t="shared" si="117"/>
        <v>1984768.5200000003</v>
      </c>
      <c r="G488" s="37">
        <f t="shared" si="117"/>
        <v>149892.4</v>
      </c>
      <c r="H488" s="37">
        <f t="shared" si="117"/>
        <v>2983932.9800000004</v>
      </c>
      <c r="I488" s="37" t="e">
        <f t="shared" si="117"/>
        <v>#REF!</v>
      </c>
      <c r="J488" s="37">
        <f t="shared" si="117"/>
        <v>1771874.6</v>
      </c>
    </row>
    <row r="489" spans="1:10" ht="27.75" customHeight="1">
      <c r="A489" s="53" t="s">
        <v>186</v>
      </c>
      <c r="B489" s="41" t="s">
        <v>105</v>
      </c>
      <c r="C489" s="39"/>
      <c r="D489" s="39"/>
      <c r="E489" s="39">
        <v>0</v>
      </c>
      <c r="F489" s="39">
        <v>0</v>
      </c>
      <c r="G489" s="39">
        <v>0</v>
      </c>
      <c r="H489" s="39">
        <f>E489+F489+G489</f>
        <v>0</v>
      </c>
      <c r="I489" s="39" t="e">
        <f>#REF!-H489</f>
        <v>#REF!</v>
      </c>
      <c r="J489" s="39">
        <v>0</v>
      </c>
    </row>
    <row r="490" spans="1:10" ht="34.5" customHeight="1">
      <c r="A490" s="54"/>
      <c r="B490" s="41" t="s">
        <v>34</v>
      </c>
      <c r="C490" s="39"/>
      <c r="D490" s="39"/>
      <c r="E490" s="39">
        <v>0</v>
      </c>
      <c r="F490" s="39">
        <v>12262.5</v>
      </c>
      <c r="G490" s="39">
        <v>16602.52</v>
      </c>
      <c r="H490" s="39">
        <f>E490+F490+G490</f>
        <v>28865.02</v>
      </c>
      <c r="I490" s="39" t="e">
        <f>#REF!-H490</f>
        <v>#REF!</v>
      </c>
      <c r="J490" s="39">
        <v>0</v>
      </c>
    </row>
    <row r="491" spans="1:10" ht="27.75" customHeight="1">
      <c r="A491" s="54"/>
      <c r="B491" s="41" t="s">
        <v>22</v>
      </c>
      <c r="C491" s="39"/>
      <c r="D491" s="39"/>
      <c r="E491" s="39">
        <v>5787.9</v>
      </c>
      <c r="F491" s="39">
        <v>0</v>
      </c>
      <c r="G491" s="39">
        <v>0</v>
      </c>
      <c r="H491" s="39">
        <f>E491+F491+G491</f>
        <v>5787.9</v>
      </c>
      <c r="I491" s="39" t="e">
        <f>#REF!-H491</f>
        <v>#REF!</v>
      </c>
      <c r="J491" s="39">
        <v>8700</v>
      </c>
    </row>
    <row r="492" spans="1:10" ht="28.5" customHeight="1">
      <c r="A492" s="54"/>
      <c r="B492" s="41" t="s">
        <v>41</v>
      </c>
      <c r="C492" s="39"/>
      <c r="D492" s="39"/>
      <c r="E492" s="39">
        <v>0</v>
      </c>
      <c r="F492" s="39">
        <v>0</v>
      </c>
      <c r="G492" s="39">
        <v>0</v>
      </c>
      <c r="H492" s="39">
        <f>E492+F492+G492</f>
        <v>0</v>
      </c>
      <c r="I492" s="39" t="e">
        <f>#REF!-H492</f>
        <v>#REF!</v>
      </c>
      <c r="J492" s="39">
        <v>0</v>
      </c>
    </row>
    <row r="493" spans="1:10" ht="48.75" customHeight="1">
      <c r="A493" s="55"/>
      <c r="B493" s="33" t="s">
        <v>7</v>
      </c>
      <c r="C493" s="37">
        <f>C489+C490+C491+C492</f>
        <v>0</v>
      </c>
      <c r="D493" s="37">
        <f>D489+D490+D491+D492</f>
        <v>0</v>
      </c>
      <c r="E493" s="37">
        <f aca="true" t="shared" si="118" ref="E493:J493">E489+E490+E491+E492</f>
        <v>5787.9</v>
      </c>
      <c r="F493" s="37">
        <f t="shared" si="118"/>
        <v>12262.5</v>
      </c>
      <c r="G493" s="37">
        <f t="shared" si="118"/>
        <v>16602.52</v>
      </c>
      <c r="H493" s="37">
        <f t="shared" si="118"/>
        <v>34652.92</v>
      </c>
      <c r="I493" s="37" t="e">
        <f t="shared" si="118"/>
        <v>#REF!</v>
      </c>
      <c r="J493" s="37">
        <f t="shared" si="118"/>
        <v>8700</v>
      </c>
    </row>
    <row r="494" spans="1:10" ht="28.5" customHeight="1">
      <c r="A494" s="53" t="s">
        <v>187</v>
      </c>
      <c r="B494" s="41" t="s">
        <v>40</v>
      </c>
      <c r="C494" s="39"/>
      <c r="D494" s="39"/>
      <c r="E494" s="39">
        <v>0</v>
      </c>
      <c r="F494" s="39">
        <v>0</v>
      </c>
      <c r="G494" s="39">
        <v>0</v>
      </c>
      <c r="H494" s="39">
        <f aca="true" t="shared" si="119" ref="H494:H500">E494+F494+G494</f>
        <v>0</v>
      </c>
      <c r="I494" s="39" t="e">
        <f>#REF!-H494</f>
        <v>#REF!</v>
      </c>
      <c r="J494" s="39">
        <v>0</v>
      </c>
    </row>
    <row r="495" spans="1:10" ht="28.5" customHeight="1">
      <c r="A495" s="54"/>
      <c r="B495" s="41" t="s">
        <v>105</v>
      </c>
      <c r="C495" s="39"/>
      <c r="D495" s="39"/>
      <c r="E495" s="39">
        <v>0</v>
      </c>
      <c r="F495" s="39">
        <v>0</v>
      </c>
      <c r="G495" s="39">
        <v>0</v>
      </c>
      <c r="H495" s="39">
        <f t="shared" si="119"/>
        <v>0</v>
      </c>
      <c r="I495" s="39" t="e">
        <f>#REF!-H495</f>
        <v>#REF!</v>
      </c>
      <c r="J495" s="39">
        <v>0</v>
      </c>
    </row>
    <row r="496" spans="1:10" ht="28.5" customHeight="1">
      <c r="A496" s="54"/>
      <c r="B496" s="41" t="s">
        <v>15</v>
      </c>
      <c r="C496" s="39"/>
      <c r="D496" s="39"/>
      <c r="E496" s="39">
        <v>2430.7</v>
      </c>
      <c r="F496" s="39">
        <v>0</v>
      </c>
      <c r="G496" s="39">
        <v>0</v>
      </c>
      <c r="H496" s="39">
        <f t="shared" si="119"/>
        <v>2430.7</v>
      </c>
      <c r="I496" s="39" t="e">
        <f>#REF!-H496</f>
        <v>#REF!</v>
      </c>
      <c r="J496" s="39">
        <v>5504.58</v>
      </c>
    </row>
    <row r="497" spans="1:10" ht="34.5" customHeight="1">
      <c r="A497" s="54"/>
      <c r="B497" s="41" t="s">
        <v>143</v>
      </c>
      <c r="C497" s="39"/>
      <c r="D497" s="39"/>
      <c r="E497" s="39">
        <v>0</v>
      </c>
      <c r="F497" s="39">
        <v>2250</v>
      </c>
      <c r="G497" s="39">
        <v>0</v>
      </c>
      <c r="H497" s="39">
        <f t="shared" si="119"/>
        <v>2250</v>
      </c>
      <c r="I497" s="39" t="e">
        <f>#REF!-H497</f>
        <v>#REF!</v>
      </c>
      <c r="J497" s="39">
        <v>0</v>
      </c>
    </row>
    <row r="498" spans="1:10" ht="28.5" customHeight="1">
      <c r="A498" s="54"/>
      <c r="B498" s="41" t="s">
        <v>20</v>
      </c>
      <c r="C498" s="39"/>
      <c r="D498" s="39"/>
      <c r="E498" s="39">
        <v>0</v>
      </c>
      <c r="F498" s="39">
        <v>0</v>
      </c>
      <c r="G498" s="39">
        <v>2201.8</v>
      </c>
      <c r="H498" s="39">
        <f t="shared" si="119"/>
        <v>2201.8</v>
      </c>
      <c r="I498" s="39" t="e">
        <f>#REF!-H498</f>
        <v>#REF!</v>
      </c>
      <c r="J498" s="39">
        <v>0</v>
      </c>
    </row>
    <row r="499" spans="1:10" ht="28.5" customHeight="1">
      <c r="A499" s="54"/>
      <c r="B499" s="41" t="s">
        <v>17</v>
      </c>
      <c r="C499" s="39"/>
      <c r="D499" s="39"/>
      <c r="E499" s="39">
        <v>0</v>
      </c>
      <c r="F499" s="39">
        <v>0</v>
      </c>
      <c r="G499" s="39">
        <v>0</v>
      </c>
      <c r="H499" s="39">
        <f t="shared" si="119"/>
        <v>0</v>
      </c>
      <c r="I499" s="39" t="e">
        <f>#REF!-H499</f>
        <v>#REF!</v>
      </c>
      <c r="J499" s="39">
        <v>0</v>
      </c>
    </row>
    <row r="500" spans="1:10" ht="34.5" customHeight="1">
      <c r="A500" s="54"/>
      <c r="B500" s="41" t="s">
        <v>19</v>
      </c>
      <c r="C500" s="39"/>
      <c r="D500" s="39"/>
      <c r="E500" s="39">
        <v>0</v>
      </c>
      <c r="F500" s="39">
        <v>0</v>
      </c>
      <c r="G500" s="39">
        <v>0</v>
      </c>
      <c r="H500" s="39">
        <f t="shared" si="119"/>
        <v>0</v>
      </c>
      <c r="I500" s="39" t="e">
        <f>#REF!-H500</f>
        <v>#REF!</v>
      </c>
      <c r="J500" s="39">
        <v>0</v>
      </c>
    </row>
    <row r="501" spans="1:10" ht="28.5" customHeight="1">
      <c r="A501" s="55"/>
      <c r="B501" s="33" t="s">
        <v>7</v>
      </c>
      <c r="C501" s="37">
        <f>C500+C499+C498+C497+C496+C495+C494</f>
        <v>0</v>
      </c>
      <c r="D501" s="37">
        <f>D500+D499+D498+D497+D496+D495+D494</f>
        <v>0</v>
      </c>
      <c r="E501" s="37">
        <f aca="true" t="shared" si="120" ref="E501:J501">E500+E499+E498+E497+E496+E495+E494</f>
        <v>2430.7</v>
      </c>
      <c r="F501" s="37">
        <f t="shared" si="120"/>
        <v>2250</v>
      </c>
      <c r="G501" s="37">
        <f t="shared" si="120"/>
        <v>2201.8</v>
      </c>
      <c r="H501" s="37">
        <f t="shared" si="120"/>
        <v>6882.5</v>
      </c>
      <c r="I501" s="37" t="e">
        <f>I500+I499+I498+I497+I496+I495+I494</f>
        <v>#REF!</v>
      </c>
      <c r="J501" s="37">
        <f t="shared" si="120"/>
        <v>5504.58</v>
      </c>
    </row>
    <row r="502" spans="1:10" ht="33.75" customHeight="1">
      <c r="A502" s="53" t="s">
        <v>188</v>
      </c>
      <c r="B502" s="41" t="s">
        <v>19</v>
      </c>
      <c r="C502" s="39">
        <v>0</v>
      </c>
      <c r="D502" s="39">
        <v>0</v>
      </c>
      <c r="E502" s="39">
        <v>7402106.58</v>
      </c>
      <c r="F502" s="39">
        <v>3891283.43</v>
      </c>
      <c r="G502" s="39">
        <v>7039375.03</v>
      </c>
      <c r="H502" s="39">
        <f aca="true" t="shared" si="121" ref="H502:H533">E502+F502+G502</f>
        <v>18332765.04</v>
      </c>
      <c r="I502" s="39" t="e">
        <f>#REF!-H502</f>
        <v>#REF!</v>
      </c>
      <c r="J502" s="39">
        <v>1203010.52</v>
      </c>
    </row>
    <row r="503" spans="1:10" ht="28.5" customHeight="1">
      <c r="A503" s="54"/>
      <c r="B503" s="41" t="s">
        <v>16</v>
      </c>
      <c r="C503" s="39">
        <v>0</v>
      </c>
      <c r="D503" s="39">
        <v>0</v>
      </c>
      <c r="E503" s="39">
        <v>245921.44</v>
      </c>
      <c r="F503" s="39">
        <v>208277.96</v>
      </c>
      <c r="G503" s="39">
        <v>315537.56</v>
      </c>
      <c r="H503" s="39">
        <f t="shared" si="121"/>
        <v>769736.96</v>
      </c>
      <c r="I503" s="39" t="e">
        <f>#REF!-H503</f>
        <v>#REF!</v>
      </c>
      <c r="J503" s="39">
        <v>384077.79</v>
      </c>
    </row>
    <row r="504" spans="1:10" ht="28.5" customHeight="1">
      <c r="A504" s="54"/>
      <c r="B504" s="41" t="s">
        <v>15</v>
      </c>
      <c r="C504" s="39">
        <v>0</v>
      </c>
      <c r="D504" s="39">
        <v>0</v>
      </c>
      <c r="E504" s="44">
        <v>2587631.56</v>
      </c>
      <c r="F504" s="39">
        <v>2883833.82</v>
      </c>
      <c r="G504" s="39">
        <v>2539890.24</v>
      </c>
      <c r="H504" s="39">
        <f t="shared" si="121"/>
        <v>8011355.62</v>
      </c>
      <c r="I504" s="39" t="e">
        <f>#REF!-H504</f>
        <v>#REF!</v>
      </c>
      <c r="J504" s="39">
        <v>3706706.98</v>
      </c>
    </row>
    <row r="505" spans="1:10" ht="28.5" customHeight="1">
      <c r="A505" s="54"/>
      <c r="B505" s="41" t="s">
        <v>21</v>
      </c>
      <c r="C505" s="39">
        <v>0</v>
      </c>
      <c r="D505" s="39">
        <v>0</v>
      </c>
      <c r="E505" s="39">
        <v>98371.63</v>
      </c>
      <c r="F505" s="39">
        <v>185319.56</v>
      </c>
      <c r="G505" s="39">
        <v>10740.38</v>
      </c>
      <c r="H505" s="39">
        <f t="shared" si="121"/>
        <v>294431.57</v>
      </c>
      <c r="I505" s="39" t="e">
        <f>#REF!-H505</f>
        <v>#REF!</v>
      </c>
      <c r="J505" s="39">
        <v>0</v>
      </c>
    </row>
    <row r="506" spans="1:10" ht="28.5" customHeight="1">
      <c r="A506" s="54"/>
      <c r="B506" s="41" t="s">
        <v>11</v>
      </c>
      <c r="C506" s="39">
        <v>0</v>
      </c>
      <c r="D506" s="39">
        <v>0</v>
      </c>
      <c r="E506" s="39">
        <v>1785789.79</v>
      </c>
      <c r="F506" s="39">
        <v>1758378.96</v>
      </c>
      <c r="G506" s="27">
        <v>2075142.11</v>
      </c>
      <c r="H506" s="39">
        <f>E506+F506+G506</f>
        <v>5619310.86</v>
      </c>
      <c r="I506" s="39" t="e">
        <f>#REF!-H506</f>
        <v>#REF!</v>
      </c>
      <c r="J506" s="39">
        <v>4353579.35</v>
      </c>
    </row>
    <row r="507" spans="1:10" ht="28.5" customHeight="1">
      <c r="A507" s="54"/>
      <c r="B507" s="41" t="s">
        <v>23</v>
      </c>
      <c r="C507" s="39">
        <v>0</v>
      </c>
      <c r="D507" s="39">
        <v>0</v>
      </c>
      <c r="E507" s="39">
        <v>241036.05</v>
      </c>
      <c r="F507" s="39">
        <v>1241459.29</v>
      </c>
      <c r="G507" s="39">
        <v>537669.9</v>
      </c>
      <c r="H507" s="39">
        <f t="shared" si="121"/>
        <v>2020165.2400000002</v>
      </c>
      <c r="I507" s="39" t="e">
        <f>#REF!-H507</f>
        <v>#REF!</v>
      </c>
      <c r="J507" s="39">
        <v>821580.27</v>
      </c>
    </row>
    <row r="508" spans="1:10" ht="28.5" customHeight="1">
      <c r="A508" s="54"/>
      <c r="B508" s="41" t="s">
        <v>10</v>
      </c>
      <c r="C508" s="39">
        <v>0</v>
      </c>
      <c r="D508" s="39">
        <v>0</v>
      </c>
      <c r="E508" s="39">
        <v>1138921.34</v>
      </c>
      <c r="F508" s="39">
        <v>835643.04</v>
      </c>
      <c r="G508" s="39">
        <v>1375174.6</v>
      </c>
      <c r="H508" s="39">
        <f t="shared" si="121"/>
        <v>3349738.9800000004</v>
      </c>
      <c r="I508" s="39" t="e">
        <f>#REF!-H508</f>
        <v>#REF!</v>
      </c>
      <c r="J508" s="39">
        <v>786542.19</v>
      </c>
    </row>
    <row r="509" spans="1:10" ht="28.5" customHeight="1">
      <c r="A509" s="54"/>
      <c r="B509" s="41" t="s">
        <v>26</v>
      </c>
      <c r="C509" s="39">
        <v>0</v>
      </c>
      <c r="D509" s="39">
        <v>0</v>
      </c>
      <c r="E509" s="39">
        <v>732834.69</v>
      </c>
      <c r="F509" s="39">
        <v>803126.83</v>
      </c>
      <c r="G509" s="39">
        <v>923937.08</v>
      </c>
      <c r="H509" s="39">
        <f t="shared" si="121"/>
        <v>2459898.6</v>
      </c>
      <c r="I509" s="39" t="e">
        <f>#REF!-H509</f>
        <v>#REF!</v>
      </c>
      <c r="J509" s="39">
        <v>496657.65</v>
      </c>
    </row>
    <row r="510" spans="1:10" ht="28.5" customHeight="1">
      <c r="A510" s="54"/>
      <c r="B510" s="41" t="s">
        <v>17</v>
      </c>
      <c r="C510" s="39">
        <v>0</v>
      </c>
      <c r="D510" s="39">
        <v>0</v>
      </c>
      <c r="E510" s="39">
        <v>3778866.01</v>
      </c>
      <c r="F510" s="39">
        <v>2700580.63</v>
      </c>
      <c r="G510" s="39">
        <v>3001908.85</v>
      </c>
      <c r="H510" s="39">
        <f t="shared" si="121"/>
        <v>9481355.49</v>
      </c>
      <c r="I510" s="39" t="e">
        <f>#REF!-H510</f>
        <v>#REF!</v>
      </c>
      <c r="J510" s="39">
        <v>1881367.38</v>
      </c>
    </row>
    <row r="511" spans="1:10" ht="28.5" customHeight="1">
      <c r="A511" s="54"/>
      <c r="B511" s="41" t="s">
        <v>28</v>
      </c>
      <c r="C511" s="39">
        <v>0</v>
      </c>
      <c r="D511" s="39">
        <v>0</v>
      </c>
      <c r="E511" s="39">
        <v>4025048.05</v>
      </c>
      <c r="F511" s="39">
        <v>2642832.68</v>
      </c>
      <c r="G511" s="39">
        <v>3818551.56</v>
      </c>
      <c r="H511" s="39">
        <f t="shared" si="121"/>
        <v>10486432.290000001</v>
      </c>
      <c r="I511" s="39" t="e">
        <f>#REF!-H511</f>
        <v>#REF!</v>
      </c>
      <c r="J511" s="39">
        <v>4427982.44</v>
      </c>
    </row>
    <row r="512" spans="1:10" ht="26.25" customHeight="1">
      <c r="A512" s="54"/>
      <c r="B512" s="41" t="s">
        <v>41</v>
      </c>
      <c r="C512" s="39">
        <v>0</v>
      </c>
      <c r="D512" s="39">
        <v>0</v>
      </c>
      <c r="E512" s="39">
        <v>2795178.16</v>
      </c>
      <c r="F512" s="39">
        <v>2281275.01</v>
      </c>
      <c r="G512" s="39">
        <v>2477827.42</v>
      </c>
      <c r="H512" s="39">
        <f t="shared" si="121"/>
        <v>7554280.59</v>
      </c>
      <c r="I512" s="39" t="e">
        <f>#REF!-H512</f>
        <v>#REF!</v>
      </c>
      <c r="J512" s="39">
        <v>3314713.18</v>
      </c>
    </row>
    <row r="513" spans="1:10" ht="40.5" customHeight="1">
      <c r="A513" s="54"/>
      <c r="B513" s="41" t="s">
        <v>45</v>
      </c>
      <c r="C513" s="39">
        <v>0</v>
      </c>
      <c r="D513" s="39">
        <v>0</v>
      </c>
      <c r="E513" s="39">
        <v>2038117.82</v>
      </c>
      <c r="F513" s="39">
        <v>1474841.97</v>
      </c>
      <c r="G513" s="39">
        <v>853425.07</v>
      </c>
      <c r="H513" s="39">
        <f t="shared" si="121"/>
        <v>4366384.86</v>
      </c>
      <c r="I513" s="39" t="e">
        <f>#REF!-H513</f>
        <v>#REF!</v>
      </c>
      <c r="J513" s="39">
        <v>2378747.17</v>
      </c>
    </row>
    <row r="514" spans="1:10" ht="30" customHeight="1">
      <c r="A514" s="54"/>
      <c r="B514" s="41" t="s">
        <v>144</v>
      </c>
      <c r="C514" s="39">
        <v>0</v>
      </c>
      <c r="D514" s="39">
        <v>0</v>
      </c>
      <c r="E514" s="39">
        <v>166325.37</v>
      </c>
      <c r="F514" s="39">
        <v>154086.13</v>
      </c>
      <c r="G514" s="39">
        <v>648145.45</v>
      </c>
      <c r="H514" s="39">
        <f t="shared" si="121"/>
        <v>968556.95</v>
      </c>
      <c r="I514" s="39" t="e">
        <f>#REF!-H514</f>
        <v>#REF!</v>
      </c>
      <c r="J514" s="39">
        <v>188267.36</v>
      </c>
    </row>
    <row r="515" spans="1:10" ht="33" customHeight="1">
      <c r="A515" s="54"/>
      <c r="B515" s="41" t="s">
        <v>145</v>
      </c>
      <c r="C515" s="39">
        <v>0</v>
      </c>
      <c r="D515" s="39">
        <v>0</v>
      </c>
      <c r="E515" s="39">
        <v>494205.63</v>
      </c>
      <c r="F515" s="39">
        <v>268748.07</v>
      </c>
      <c r="G515" s="39">
        <v>28173.88</v>
      </c>
      <c r="H515" s="39">
        <f t="shared" si="121"/>
        <v>791127.58</v>
      </c>
      <c r="I515" s="39" t="e">
        <f>#REF!-H515</f>
        <v>#REF!</v>
      </c>
      <c r="J515" s="39">
        <v>549595.43</v>
      </c>
    </row>
    <row r="516" spans="1:10" ht="30" customHeight="1">
      <c r="A516" s="54"/>
      <c r="B516" s="41" t="s">
        <v>52</v>
      </c>
      <c r="C516" s="39">
        <v>0</v>
      </c>
      <c r="D516" s="39">
        <v>0</v>
      </c>
      <c r="E516" s="39">
        <v>307587.31</v>
      </c>
      <c r="F516" s="39">
        <v>544400.76</v>
      </c>
      <c r="G516" s="39">
        <v>563847.91</v>
      </c>
      <c r="H516" s="39">
        <f t="shared" si="121"/>
        <v>1415835.98</v>
      </c>
      <c r="I516" s="39" t="e">
        <f>#REF!-H516</f>
        <v>#REF!</v>
      </c>
      <c r="J516" s="39">
        <v>454441.54</v>
      </c>
    </row>
    <row r="517" spans="1:10" ht="45.75" customHeight="1">
      <c r="A517" s="54"/>
      <c r="B517" s="41" t="s">
        <v>146</v>
      </c>
      <c r="C517" s="39">
        <v>0</v>
      </c>
      <c r="D517" s="39">
        <v>0</v>
      </c>
      <c r="E517" s="39">
        <v>1233870.61</v>
      </c>
      <c r="F517" s="39">
        <v>0</v>
      </c>
      <c r="G517" s="39">
        <v>0</v>
      </c>
      <c r="H517" s="39">
        <f t="shared" si="121"/>
        <v>1233870.61</v>
      </c>
      <c r="I517" s="39" t="e">
        <f>#REF!-H517</f>
        <v>#REF!</v>
      </c>
      <c r="J517" s="39">
        <v>0</v>
      </c>
    </row>
    <row r="518" spans="1:10" ht="45.75" customHeight="1">
      <c r="A518" s="54"/>
      <c r="B518" s="41" t="s">
        <v>147</v>
      </c>
      <c r="C518" s="39">
        <v>0</v>
      </c>
      <c r="D518" s="39">
        <v>0</v>
      </c>
      <c r="E518" s="39">
        <v>0</v>
      </c>
      <c r="F518" s="39">
        <v>0</v>
      </c>
      <c r="G518" s="39">
        <v>0</v>
      </c>
      <c r="H518" s="39">
        <f t="shared" si="121"/>
        <v>0</v>
      </c>
      <c r="I518" s="39" t="e">
        <f>#REF!-H518</f>
        <v>#REF!</v>
      </c>
      <c r="J518" s="39">
        <v>87891.34</v>
      </c>
    </row>
    <row r="519" spans="1:10" ht="45.75" customHeight="1">
      <c r="A519" s="54"/>
      <c r="B519" s="41" t="s">
        <v>148</v>
      </c>
      <c r="C519" s="39">
        <v>0</v>
      </c>
      <c r="D519" s="39">
        <v>0</v>
      </c>
      <c r="E519" s="39">
        <v>0</v>
      </c>
      <c r="F519" s="39">
        <v>25497.83</v>
      </c>
      <c r="G519" s="39">
        <v>59494.93</v>
      </c>
      <c r="H519" s="39">
        <f t="shared" si="121"/>
        <v>84992.76000000001</v>
      </c>
      <c r="I519" s="39" t="e">
        <f>#REF!-H519</f>
        <v>#REF!</v>
      </c>
      <c r="J519" s="39">
        <v>111637.93</v>
      </c>
    </row>
    <row r="520" spans="1:10" ht="45.75" customHeight="1">
      <c r="A520" s="54"/>
      <c r="B520" s="41" t="s">
        <v>25</v>
      </c>
      <c r="C520" s="39">
        <v>0</v>
      </c>
      <c r="D520" s="39">
        <v>0</v>
      </c>
      <c r="E520" s="39">
        <v>601199.62</v>
      </c>
      <c r="F520" s="39">
        <v>290233.69</v>
      </c>
      <c r="G520" s="39">
        <v>605497.22</v>
      </c>
      <c r="H520" s="39">
        <f t="shared" si="121"/>
        <v>1496930.53</v>
      </c>
      <c r="I520" s="39" t="e">
        <f>#REF!-H520</f>
        <v>#REF!</v>
      </c>
      <c r="J520" s="39">
        <v>381692.23</v>
      </c>
    </row>
    <row r="521" spans="1:10" ht="45.75" customHeight="1">
      <c r="A521" s="54"/>
      <c r="B521" s="41" t="s">
        <v>20</v>
      </c>
      <c r="C521" s="39">
        <v>0</v>
      </c>
      <c r="D521" s="39">
        <v>0</v>
      </c>
      <c r="E521" s="39">
        <v>89514.96</v>
      </c>
      <c r="F521" s="39">
        <v>146226.66</v>
      </c>
      <c r="G521" s="39">
        <v>349642.27</v>
      </c>
      <c r="H521" s="39">
        <f t="shared" si="121"/>
        <v>585383.89</v>
      </c>
      <c r="I521" s="39" t="e">
        <f>#REF!-H521</f>
        <v>#REF!</v>
      </c>
      <c r="J521" s="39">
        <v>0</v>
      </c>
    </row>
    <row r="522" spans="1:10" ht="45.75" customHeight="1">
      <c r="A522" s="54"/>
      <c r="B522" s="41" t="s">
        <v>61</v>
      </c>
      <c r="C522" s="39">
        <v>0</v>
      </c>
      <c r="D522" s="39">
        <v>0</v>
      </c>
      <c r="E522" s="39">
        <v>0</v>
      </c>
      <c r="F522" s="39">
        <v>0</v>
      </c>
      <c r="G522" s="39">
        <v>0</v>
      </c>
      <c r="H522" s="39">
        <f t="shared" si="121"/>
        <v>0</v>
      </c>
      <c r="I522" s="39" t="e">
        <f>#REF!-H522</f>
        <v>#REF!</v>
      </c>
      <c r="J522" s="39">
        <v>0</v>
      </c>
    </row>
    <row r="523" spans="1:10" ht="45.75" customHeight="1">
      <c r="A523" s="54"/>
      <c r="B523" s="41" t="s">
        <v>47</v>
      </c>
      <c r="C523" s="39">
        <v>0</v>
      </c>
      <c r="D523" s="39">
        <v>0</v>
      </c>
      <c r="E523" s="39">
        <v>122771.39</v>
      </c>
      <c r="F523" s="39">
        <v>25312.81</v>
      </c>
      <c r="G523" s="39">
        <v>258568.45</v>
      </c>
      <c r="H523" s="39">
        <f t="shared" si="121"/>
        <v>406652.65</v>
      </c>
      <c r="I523" s="39" t="e">
        <f>#REF!-H523</f>
        <v>#REF!</v>
      </c>
      <c r="J523" s="39">
        <v>0</v>
      </c>
    </row>
    <row r="524" spans="1:10" ht="45.75" customHeight="1">
      <c r="A524" s="54"/>
      <c r="B524" s="41" t="s">
        <v>54</v>
      </c>
      <c r="C524" s="39">
        <v>0</v>
      </c>
      <c r="D524" s="39">
        <v>0</v>
      </c>
      <c r="E524" s="39">
        <v>0</v>
      </c>
      <c r="F524" s="39">
        <v>0</v>
      </c>
      <c r="G524" s="39">
        <v>0</v>
      </c>
      <c r="H524" s="39">
        <f t="shared" si="121"/>
        <v>0</v>
      </c>
      <c r="I524" s="39" t="e">
        <f>#REF!-H524</f>
        <v>#REF!</v>
      </c>
      <c r="J524" s="39">
        <v>0</v>
      </c>
    </row>
    <row r="525" spans="1:10" ht="45.75" customHeight="1">
      <c r="A525" s="54"/>
      <c r="B525" s="41" t="s">
        <v>55</v>
      </c>
      <c r="C525" s="39">
        <v>0</v>
      </c>
      <c r="D525" s="39">
        <v>0</v>
      </c>
      <c r="E525" s="39">
        <v>138252.02</v>
      </c>
      <c r="F525" s="39">
        <v>0</v>
      </c>
      <c r="G525" s="39">
        <v>204888.24</v>
      </c>
      <c r="H525" s="39">
        <f t="shared" si="121"/>
        <v>343140.26</v>
      </c>
      <c r="I525" s="39" t="e">
        <f>#REF!-H525</f>
        <v>#REF!</v>
      </c>
      <c r="J525" s="39">
        <v>466094.09</v>
      </c>
    </row>
    <row r="526" spans="1:10" ht="45.75" customHeight="1">
      <c r="A526" s="54"/>
      <c r="B526" s="41" t="s">
        <v>56</v>
      </c>
      <c r="C526" s="39">
        <v>0</v>
      </c>
      <c r="D526" s="39">
        <v>0</v>
      </c>
      <c r="E526" s="39">
        <v>82416.4</v>
      </c>
      <c r="F526" s="39">
        <v>224365.75</v>
      </c>
      <c r="G526" s="39">
        <v>185676.78</v>
      </c>
      <c r="H526" s="39">
        <f>E526+F526+G526</f>
        <v>492458.93000000005</v>
      </c>
      <c r="I526" s="39" t="e">
        <f>#REF!-H526</f>
        <v>#REF!</v>
      </c>
      <c r="J526" s="39">
        <v>502423.61</v>
      </c>
    </row>
    <row r="527" spans="1:10" ht="45.75" customHeight="1">
      <c r="A527" s="54"/>
      <c r="B527" s="41" t="s">
        <v>59</v>
      </c>
      <c r="C527" s="39">
        <v>0</v>
      </c>
      <c r="D527" s="39">
        <v>0</v>
      </c>
      <c r="E527" s="39">
        <v>0</v>
      </c>
      <c r="F527" s="39">
        <v>134490.2</v>
      </c>
      <c r="G527" s="39">
        <v>330679.05</v>
      </c>
      <c r="H527" s="39">
        <f t="shared" si="121"/>
        <v>465169.25</v>
      </c>
      <c r="I527" s="39" t="e">
        <f>#REF!-H527</f>
        <v>#REF!</v>
      </c>
      <c r="J527" s="39">
        <v>248420.29</v>
      </c>
    </row>
    <row r="528" spans="1:10" ht="45.75" customHeight="1">
      <c r="A528" s="54"/>
      <c r="B528" s="41" t="s">
        <v>149</v>
      </c>
      <c r="C528" s="39">
        <v>0</v>
      </c>
      <c r="D528" s="39">
        <v>0</v>
      </c>
      <c r="E528" s="39">
        <v>302310.58</v>
      </c>
      <c r="F528" s="39">
        <v>125525.27</v>
      </c>
      <c r="G528" s="39">
        <v>440913.34</v>
      </c>
      <c r="H528" s="39">
        <f t="shared" si="121"/>
        <v>868749.1900000001</v>
      </c>
      <c r="I528" s="39" t="e">
        <f>#REF!-H528</f>
        <v>#REF!</v>
      </c>
      <c r="J528" s="39">
        <v>34161.08</v>
      </c>
    </row>
    <row r="529" spans="1:10" ht="45.75" customHeight="1">
      <c r="A529" s="54"/>
      <c r="B529" s="41" t="s">
        <v>65</v>
      </c>
      <c r="C529" s="39">
        <v>0</v>
      </c>
      <c r="D529" s="39">
        <v>0</v>
      </c>
      <c r="E529" s="39">
        <v>1076645.21</v>
      </c>
      <c r="F529" s="39">
        <v>809930.91</v>
      </c>
      <c r="G529" s="39">
        <v>2285692.52</v>
      </c>
      <c r="H529" s="39">
        <f t="shared" si="121"/>
        <v>4172268.64</v>
      </c>
      <c r="I529" s="39" t="e">
        <f>#REF!-H529</f>
        <v>#REF!</v>
      </c>
      <c r="J529" s="39">
        <v>975673.21</v>
      </c>
    </row>
    <row r="530" spans="1:10" ht="45.75" customHeight="1">
      <c r="A530" s="54"/>
      <c r="B530" s="41" t="s">
        <v>67</v>
      </c>
      <c r="C530" s="39">
        <v>0</v>
      </c>
      <c r="D530" s="39">
        <v>0</v>
      </c>
      <c r="E530" s="39">
        <v>723984.49</v>
      </c>
      <c r="F530" s="39">
        <v>594815.63</v>
      </c>
      <c r="G530" s="39">
        <v>627431.7</v>
      </c>
      <c r="H530" s="39">
        <f t="shared" si="121"/>
        <v>1946231.82</v>
      </c>
      <c r="I530" s="39" t="e">
        <f>#REF!-H530</f>
        <v>#REF!</v>
      </c>
      <c r="J530" s="39">
        <v>255959.68</v>
      </c>
    </row>
    <row r="531" spans="1:10" ht="45.75" customHeight="1">
      <c r="A531" s="54"/>
      <c r="B531" s="41" t="s">
        <v>68</v>
      </c>
      <c r="C531" s="39">
        <v>0</v>
      </c>
      <c r="D531" s="39">
        <v>0</v>
      </c>
      <c r="E531" s="39">
        <v>100280</v>
      </c>
      <c r="F531" s="39">
        <v>335818.1</v>
      </c>
      <c r="G531" s="39">
        <v>217291.5</v>
      </c>
      <c r="H531" s="39">
        <f t="shared" si="121"/>
        <v>653389.6</v>
      </c>
      <c r="I531" s="39" t="e">
        <f>#REF!-H531</f>
        <v>#REF!</v>
      </c>
      <c r="J531" s="39">
        <v>478245.23</v>
      </c>
    </row>
    <row r="532" spans="1:10" ht="45.75" customHeight="1">
      <c r="A532" s="54"/>
      <c r="B532" s="41" t="s">
        <v>69</v>
      </c>
      <c r="C532" s="39">
        <v>0</v>
      </c>
      <c r="D532" s="39">
        <v>0</v>
      </c>
      <c r="E532" s="39">
        <v>454329.37</v>
      </c>
      <c r="F532" s="39">
        <v>642078.82</v>
      </c>
      <c r="G532" s="39">
        <v>708007.01</v>
      </c>
      <c r="H532" s="39">
        <f t="shared" si="121"/>
        <v>1804415.2</v>
      </c>
      <c r="I532" s="39" t="e">
        <f>#REF!-H532</f>
        <v>#REF!</v>
      </c>
      <c r="J532" s="39">
        <v>1042051.12</v>
      </c>
    </row>
    <row r="533" spans="1:10" ht="45.75" customHeight="1">
      <c r="A533" s="54"/>
      <c r="B533" s="41" t="s">
        <v>150</v>
      </c>
      <c r="C533" s="39">
        <v>0</v>
      </c>
      <c r="D533" s="39">
        <v>0</v>
      </c>
      <c r="E533" s="39">
        <v>107253.48</v>
      </c>
      <c r="F533" s="39">
        <v>91654.29</v>
      </c>
      <c r="G533" s="39">
        <v>335804.39</v>
      </c>
      <c r="H533" s="39">
        <f t="shared" si="121"/>
        <v>534712.16</v>
      </c>
      <c r="I533" s="39" t="e">
        <f>#REF!-H533</f>
        <v>#REF!</v>
      </c>
      <c r="J533" s="39">
        <v>482945.99</v>
      </c>
    </row>
    <row r="534" spans="1:10" ht="33" customHeight="1">
      <c r="A534" s="55"/>
      <c r="B534" s="33" t="s">
        <v>7</v>
      </c>
      <c r="C534" s="42">
        <f aca="true" t="shared" si="122" ref="C534:J534">C502+C503+C504+C505+C506+C507+C508+C509+C510+C511+C512+C513+C514+C515+C516+C517+C518+C519+C520+C521+C522+C523+C524+C525+C526+C527+C528+C529+C530+C531+C532+C533</f>
        <v>0</v>
      </c>
      <c r="D534" s="42">
        <f t="shared" si="122"/>
        <v>0</v>
      </c>
      <c r="E534" s="42">
        <f t="shared" si="122"/>
        <v>32870769.56</v>
      </c>
      <c r="F534" s="42">
        <f t="shared" si="122"/>
        <v>25320038.099999998</v>
      </c>
      <c r="G534" s="42">
        <f t="shared" si="122"/>
        <v>32818934.439999994</v>
      </c>
      <c r="H534" s="42">
        <f t="shared" si="122"/>
        <v>91009742.10000001</v>
      </c>
      <c r="I534" s="42" t="e">
        <f t="shared" si="122"/>
        <v>#REF!</v>
      </c>
      <c r="J534" s="42">
        <f t="shared" si="122"/>
        <v>30014465.049999997</v>
      </c>
    </row>
    <row r="535" spans="1:10" ht="37.5" customHeight="1">
      <c r="A535" s="56" t="s">
        <v>151</v>
      </c>
      <c r="B535" s="41" t="s">
        <v>38</v>
      </c>
      <c r="C535" s="39">
        <v>0</v>
      </c>
      <c r="D535" s="39">
        <v>0</v>
      </c>
      <c r="E535" s="39">
        <v>65579.08</v>
      </c>
      <c r="F535" s="39">
        <v>65480.91</v>
      </c>
      <c r="G535" s="39">
        <v>0</v>
      </c>
      <c r="H535" s="39">
        <f>E535+F535+G535</f>
        <v>131059.99</v>
      </c>
      <c r="I535" s="39" t="e">
        <f>#REF!-H535</f>
        <v>#REF!</v>
      </c>
      <c r="J535" s="39">
        <v>0</v>
      </c>
    </row>
    <row r="536" spans="1:10" ht="48" customHeight="1">
      <c r="A536" s="57"/>
      <c r="B536" s="41" t="s">
        <v>146</v>
      </c>
      <c r="C536" s="39">
        <v>0</v>
      </c>
      <c r="D536" s="39">
        <v>0</v>
      </c>
      <c r="E536" s="39">
        <v>0</v>
      </c>
      <c r="F536" s="39">
        <v>379149.73</v>
      </c>
      <c r="G536" s="39">
        <v>195015.26</v>
      </c>
      <c r="H536" s="39">
        <f>E536+F536+G536</f>
        <v>574164.99</v>
      </c>
      <c r="I536" s="39" t="e">
        <f>#REF!-H536</f>
        <v>#REF!</v>
      </c>
      <c r="J536" s="39">
        <v>363879.15</v>
      </c>
    </row>
    <row r="537" spans="1:10" ht="46.5" customHeight="1">
      <c r="A537" s="58"/>
      <c r="B537" s="33" t="s">
        <v>7</v>
      </c>
      <c r="C537" s="42">
        <f aca="true" t="shared" si="123" ref="C537:J537">C535+C536</f>
        <v>0</v>
      </c>
      <c r="D537" s="42">
        <f t="shared" si="123"/>
        <v>0</v>
      </c>
      <c r="E537" s="42">
        <f t="shared" si="123"/>
        <v>65579.08</v>
      </c>
      <c r="F537" s="42">
        <f t="shared" si="123"/>
        <v>444630.64</v>
      </c>
      <c r="G537" s="42">
        <f t="shared" si="123"/>
        <v>195015.26</v>
      </c>
      <c r="H537" s="42">
        <f t="shared" si="123"/>
        <v>705224.98</v>
      </c>
      <c r="I537" s="42" t="e">
        <f t="shared" si="123"/>
        <v>#REF!</v>
      </c>
      <c r="J537" s="42">
        <f t="shared" si="123"/>
        <v>363879.15</v>
      </c>
    </row>
    <row r="538" spans="1:10" ht="39.75" customHeight="1">
      <c r="A538" s="56" t="s">
        <v>189</v>
      </c>
      <c r="B538" s="51" t="s">
        <v>10</v>
      </c>
      <c r="C538" s="39">
        <v>0</v>
      </c>
      <c r="D538" s="39">
        <v>0</v>
      </c>
      <c r="E538" s="39">
        <v>7444610.76</v>
      </c>
      <c r="F538" s="39">
        <v>150365.82</v>
      </c>
      <c r="G538" s="39">
        <v>1508474.34</v>
      </c>
      <c r="H538" s="39">
        <f>E538+F538+G538</f>
        <v>9103450.92</v>
      </c>
      <c r="I538" s="39" t="e">
        <f>#REF!-H538</f>
        <v>#REF!</v>
      </c>
      <c r="J538" s="39">
        <v>2352210.08</v>
      </c>
    </row>
    <row r="539" spans="1:10" ht="37.5" customHeight="1">
      <c r="A539" s="57"/>
      <c r="B539" s="51" t="s">
        <v>15</v>
      </c>
      <c r="C539" s="39">
        <v>0</v>
      </c>
      <c r="D539" s="39">
        <v>0</v>
      </c>
      <c r="E539" s="39">
        <v>0</v>
      </c>
      <c r="F539" s="39">
        <v>654915.6</v>
      </c>
      <c r="G539" s="39">
        <v>0</v>
      </c>
      <c r="H539" s="39">
        <f>E539+F539+G539</f>
        <v>654915.6</v>
      </c>
      <c r="I539" s="39" t="e">
        <f>#REF!-H539</f>
        <v>#REF!</v>
      </c>
      <c r="J539" s="39">
        <v>977919.27</v>
      </c>
    </row>
    <row r="540" spans="1:10" ht="42" customHeight="1">
      <c r="A540" s="57"/>
      <c r="B540" s="51" t="s">
        <v>16</v>
      </c>
      <c r="C540" s="39">
        <v>0</v>
      </c>
      <c r="D540" s="39">
        <v>0</v>
      </c>
      <c r="E540" s="39">
        <v>0</v>
      </c>
      <c r="F540" s="39">
        <v>0</v>
      </c>
      <c r="G540" s="39">
        <v>582462.86</v>
      </c>
      <c r="H540" s="39">
        <f>E540+F540+G540</f>
        <v>582462.86</v>
      </c>
      <c r="I540" s="39" t="e">
        <f>#REF!-H540</f>
        <v>#REF!</v>
      </c>
      <c r="J540" s="39">
        <v>0</v>
      </c>
    </row>
    <row r="541" spans="1:10" ht="31.5" customHeight="1">
      <c r="A541" s="57"/>
      <c r="B541" s="51" t="s">
        <v>61</v>
      </c>
      <c r="C541" s="39">
        <v>0</v>
      </c>
      <c r="D541" s="39">
        <v>0</v>
      </c>
      <c r="E541" s="39">
        <v>75717.31</v>
      </c>
      <c r="F541" s="39">
        <v>0</v>
      </c>
      <c r="G541" s="39">
        <v>0</v>
      </c>
      <c r="H541" s="39">
        <f>E541+F541+G541</f>
        <v>75717.31</v>
      </c>
      <c r="I541" s="39" t="e">
        <f>#REF!-H541</f>
        <v>#REF!</v>
      </c>
      <c r="J541" s="39">
        <v>0</v>
      </c>
    </row>
    <row r="542" spans="1:10" ht="31.5" customHeight="1">
      <c r="A542" s="57"/>
      <c r="B542" s="52" t="s">
        <v>18</v>
      </c>
      <c r="C542" s="39">
        <v>0</v>
      </c>
      <c r="D542" s="39">
        <v>0</v>
      </c>
      <c r="E542" s="39">
        <v>0</v>
      </c>
      <c r="F542" s="39">
        <v>0</v>
      </c>
      <c r="G542" s="39">
        <v>0</v>
      </c>
      <c r="H542" s="39">
        <f>E542+F542+G542</f>
        <v>0</v>
      </c>
      <c r="I542" s="39" t="e">
        <f>#REF!-H542</f>
        <v>#REF!</v>
      </c>
      <c r="J542" s="39">
        <v>0</v>
      </c>
    </row>
    <row r="543" spans="1:10" ht="48" customHeight="1">
      <c r="A543" s="58"/>
      <c r="B543" s="33" t="s">
        <v>7</v>
      </c>
      <c r="C543" s="37">
        <f aca="true" t="shared" si="124" ref="C543:J543">C538+C539+C540+C541+C542</f>
        <v>0</v>
      </c>
      <c r="D543" s="37">
        <f t="shared" si="124"/>
        <v>0</v>
      </c>
      <c r="E543" s="37">
        <f t="shared" si="124"/>
        <v>7520328.069999999</v>
      </c>
      <c r="F543" s="37">
        <f t="shared" si="124"/>
        <v>805281.4199999999</v>
      </c>
      <c r="G543" s="37">
        <f t="shared" si="124"/>
        <v>2090937.2000000002</v>
      </c>
      <c r="H543" s="37">
        <f t="shared" si="124"/>
        <v>10416546.69</v>
      </c>
      <c r="I543" s="37" t="e">
        <f t="shared" si="124"/>
        <v>#REF!</v>
      </c>
      <c r="J543" s="37">
        <f t="shared" si="124"/>
        <v>3330129.35</v>
      </c>
    </row>
    <row r="544" spans="1:10" ht="28.5" customHeight="1">
      <c r="A544" s="53" t="s">
        <v>190</v>
      </c>
      <c r="B544" s="41" t="s">
        <v>15</v>
      </c>
      <c r="C544" s="39">
        <v>0</v>
      </c>
      <c r="D544" s="39">
        <v>0</v>
      </c>
      <c r="E544" s="39">
        <v>4406879.45</v>
      </c>
      <c r="F544" s="39">
        <v>92973.69</v>
      </c>
      <c r="G544" s="39">
        <v>1845014.43</v>
      </c>
      <c r="H544" s="39">
        <f aca="true" t="shared" si="125" ref="H544:H549">E544+F544+G544</f>
        <v>6344867.57</v>
      </c>
      <c r="I544" s="39" t="e">
        <f>#REF!-H544</f>
        <v>#REF!</v>
      </c>
      <c r="J544" s="39">
        <v>0</v>
      </c>
    </row>
    <row r="545" spans="1:10" ht="28.5" customHeight="1">
      <c r="A545" s="54"/>
      <c r="B545" s="41" t="s">
        <v>16</v>
      </c>
      <c r="C545" s="39">
        <v>0</v>
      </c>
      <c r="D545" s="39">
        <v>0</v>
      </c>
      <c r="E545" s="39">
        <v>3290168.91</v>
      </c>
      <c r="F545" s="39">
        <v>1213568.84</v>
      </c>
      <c r="G545" s="39">
        <v>697373.82</v>
      </c>
      <c r="H545" s="39">
        <f t="shared" si="125"/>
        <v>5201111.57</v>
      </c>
      <c r="I545" s="39" t="e">
        <f>#REF!-H545</f>
        <v>#REF!</v>
      </c>
      <c r="J545" s="39">
        <v>731413.45</v>
      </c>
    </row>
    <row r="546" spans="1:10" ht="28.5" customHeight="1">
      <c r="A546" s="54"/>
      <c r="B546" s="41" t="s">
        <v>17</v>
      </c>
      <c r="C546" s="39">
        <v>0</v>
      </c>
      <c r="D546" s="39">
        <v>0</v>
      </c>
      <c r="E546" s="39">
        <v>520297.45</v>
      </c>
      <c r="F546" s="39">
        <v>0</v>
      </c>
      <c r="G546" s="39">
        <v>0</v>
      </c>
      <c r="H546" s="39">
        <f t="shared" si="125"/>
        <v>520297.45</v>
      </c>
      <c r="I546" s="39" t="e">
        <f>#REF!-H546</f>
        <v>#REF!</v>
      </c>
      <c r="J546" s="39">
        <v>0</v>
      </c>
    </row>
    <row r="547" spans="1:10" ht="28.5" customHeight="1">
      <c r="A547" s="54"/>
      <c r="B547" s="41" t="s">
        <v>10</v>
      </c>
      <c r="C547" s="39">
        <v>0</v>
      </c>
      <c r="D547" s="39">
        <v>0</v>
      </c>
      <c r="E547" s="39">
        <v>1844513.83</v>
      </c>
      <c r="F547" s="39">
        <v>0</v>
      </c>
      <c r="G547" s="39">
        <v>0</v>
      </c>
      <c r="H547" s="39">
        <f t="shared" si="125"/>
        <v>1844513.83</v>
      </c>
      <c r="I547" s="39" t="e">
        <f>#REF!-H547</f>
        <v>#REF!</v>
      </c>
      <c r="J547" s="39">
        <v>0</v>
      </c>
    </row>
    <row r="548" spans="1:10" ht="31.5" customHeight="1">
      <c r="A548" s="54"/>
      <c r="B548" s="41" t="s">
        <v>18</v>
      </c>
      <c r="C548" s="39">
        <v>0</v>
      </c>
      <c r="D548" s="39">
        <v>0</v>
      </c>
      <c r="E548" s="39">
        <v>0</v>
      </c>
      <c r="F548" s="39">
        <v>0</v>
      </c>
      <c r="G548" s="39">
        <v>97053.6</v>
      </c>
      <c r="H548" s="39">
        <f t="shared" si="125"/>
        <v>97053.6</v>
      </c>
      <c r="I548" s="39" t="e">
        <f>#REF!-H548</f>
        <v>#REF!</v>
      </c>
      <c r="J548" s="39">
        <v>0</v>
      </c>
    </row>
    <row r="549" spans="1:10" ht="36.75" customHeight="1">
      <c r="A549" s="54"/>
      <c r="B549" s="41" t="s">
        <v>50</v>
      </c>
      <c r="C549" s="39">
        <v>0</v>
      </c>
      <c r="D549" s="39">
        <v>0</v>
      </c>
      <c r="E549" s="39">
        <v>11706.6</v>
      </c>
      <c r="F549" s="39">
        <v>0</v>
      </c>
      <c r="G549" s="39">
        <v>183403.4</v>
      </c>
      <c r="H549" s="39">
        <f t="shared" si="125"/>
        <v>195110</v>
      </c>
      <c r="I549" s="39" t="e">
        <f>#REF!-H549</f>
        <v>#REF!</v>
      </c>
      <c r="J549" s="39">
        <v>0</v>
      </c>
    </row>
    <row r="550" spans="1:10" ht="46.5" customHeight="1">
      <c r="A550" s="55"/>
      <c r="B550" s="33" t="s">
        <v>7</v>
      </c>
      <c r="C550" s="42">
        <f>C544+C545+C546+C547+C548+C549</f>
        <v>0</v>
      </c>
      <c r="D550" s="42">
        <f>D544+D545+D546+D547+D548+D549</f>
        <v>0</v>
      </c>
      <c r="E550" s="42">
        <f aca="true" t="shared" si="126" ref="E550:J550">E544+E545+E546+E547+E548+E549</f>
        <v>10073566.24</v>
      </c>
      <c r="F550" s="42">
        <f t="shared" si="126"/>
        <v>1306542.53</v>
      </c>
      <c r="G550" s="42">
        <f t="shared" si="126"/>
        <v>2822845.25</v>
      </c>
      <c r="H550" s="42">
        <f t="shared" si="126"/>
        <v>14202954.02</v>
      </c>
      <c r="I550" s="42" t="e">
        <f t="shared" si="126"/>
        <v>#REF!</v>
      </c>
      <c r="J550" s="42">
        <f t="shared" si="126"/>
        <v>731413.45</v>
      </c>
    </row>
    <row r="551" spans="1:10" ht="45.75" customHeight="1">
      <c r="A551" s="56" t="s">
        <v>152</v>
      </c>
      <c r="B551" s="41" t="s">
        <v>18</v>
      </c>
      <c r="C551" s="39">
        <v>0</v>
      </c>
      <c r="D551" s="39">
        <v>0</v>
      </c>
      <c r="E551" s="39">
        <v>0</v>
      </c>
      <c r="F551" s="39">
        <v>0</v>
      </c>
      <c r="G551" s="39">
        <v>0</v>
      </c>
      <c r="H551" s="39">
        <f>E551+F551+G551</f>
        <v>0</v>
      </c>
      <c r="I551" s="39" t="e">
        <f>#REF!-H551</f>
        <v>#REF!</v>
      </c>
      <c r="J551" s="39">
        <v>0</v>
      </c>
    </row>
    <row r="552" spans="1:10" ht="45.75" customHeight="1">
      <c r="A552" s="57"/>
      <c r="B552" s="41" t="s">
        <v>3</v>
      </c>
      <c r="C552" s="39">
        <v>0</v>
      </c>
      <c r="D552" s="39">
        <v>0</v>
      </c>
      <c r="E552" s="39">
        <v>0</v>
      </c>
      <c r="F552" s="39">
        <v>0</v>
      </c>
      <c r="G552" s="39">
        <v>0</v>
      </c>
      <c r="H552" s="39">
        <f>E552+F552+G552</f>
        <v>0</v>
      </c>
      <c r="I552" s="39" t="e">
        <f>#REF!-H552</f>
        <v>#REF!</v>
      </c>
      <c r="J552" s="39">
        <v>0</v>
      </c>
    </row>
    <row r="553" spans="1:10" ht="45.75" customHeight="1">
      <c r="A553" s="58"/>
      <c r="B553" s="33" t="s">
        <v>7</v>
      </c>
      <c r="C553" s="39">
        <f aca="true" t="shared" si="127" ref="C553:J553">C551+C552</f>
        <v>0</v>
      </c>
      <c r="D553" s="39">
        <f t="shared" si="127"/>
        <v>0</v>
      </c>
      <c r="E553" s="39">
        <f t="shared" si="127"/>
        <v>0</v>
      </c>
      <c r="F553" s="39">
        <f t="shared" si="127"/>
        <v>0</v>
      </c>
      <c r="G553" s="39">
        <f t="shared" si="127"/>
        <v>0</v>
      </c>
      <c r="H553" s="39">
        <f t="shared" si="127"/>
        <v>0</v>
      </c>
      <c r="I553" s="39" t="e">
        <f t="shared" si="127"/>
        <v>#REF!</v>
      </c>
      <c r="J553" s="39">
        <f t="shared" si="127"/>
        <v>0</v>
      </c>
    </row>
    <row r="554" spans="1:10" ht="33" customHeight="1">
      <c r="A554" s="59" t="s">
        <v>184</v>
      </c>
      <c r="B554" s="33" t="s">
        <v>105</v>
      </c>
      <c r="C554" s="37">
        <f>C555</f>
        <v>0</v>
      </c>
      <c r="D554" s="37">
        <f>D555</f>
        <v>0</v>
      </c>
      <c r="E554" s="37">
        <f aca="true" t="shared" si="128" ref="E554:J554">E555</f>
        <v>292000</v>
      </c>
      <c r="F554" s="37">
        <f t="shared" si="128"/>
        <v>292000</v>
      </c>
      <c r="G554" s="37">
        <f t="shared" si="128"/>
        <v>94900</v>
      </c>
      <c r="H554" s="37">
        <f t="shared" si="128"/>
        <v>678900</v>
      </c>
      <c r="I554" s="37" t="e">
        <f t="shared" si="128"/>
        <v>#REF!</v>
      </c>
      <c r="J554" s="37">
        <f t="shared" si="128"/>
        <v>0</v>
      </c>
    </row>
    <row r="555" spans="1:10" ht="45" customHeight="1">
      <c r="A555" s="60"/>
      <c r="B555" s="50" t="s">
        <v>153</v>
      </c>
      <c r="C555" s="39">
        <v>0</v>
      </c>
      <c r="D555" s="39">
        <v>0</v>
      </c>
      <c r="E555" s="39">
        <v>292000</v>
      </c>
      <c r="F555" s="39">
        <v>292000</v>
      </c>
      <c r="G555" s="43">
        <v>94900</v>
      </c>
      <c r="H555" s="39">
        <f>E555+F555+G555</f>
        <v>678900</v>
      </c>
      <c r="I555" s="37" t="e">
        <f>#REF!-H555</f>
        <v>#REF!</v>
      </c>
      <c r="J555" s="39">
        <v>0</v>
      </c>
    </row>
    <row r="556" spans="1:10" ht="45" customHeight="1">
      <c r="A556" s="61"/>
      <c r="B556" s="33" t="s">
        <v>7</v>
      </c>
      <c r="C556" s="37">
        <f>C554</f>
        <v>0</v>
      </c>
      <c r="D556" s="37">
        <f>D554</f>
        <v>0</v>
      </c>
      <c r="E556" s="37">
        <f aca="true" t="shared" si="129" ref="E556:J556">E554</f>
        <v>292000</v>
      </c>
      <c r="F556" s="37">
        <f t="shared" si="129"/>
        <v>292000</v>
      </c>
      <c r="G556" s="37">
        <f t="shared" si="129"/>
        <v>94900</v>
      </c>
      <c r="H556" s="37">
        <f t="shared" si="129"/>
        <v>678900</v>
      </c>
      <c r="I556" s="37" t="e">
        <f t="shared" si="129"/>
        <v>#REF!</v>
      </c>
      <c r="J556" s="37">
        <f t="shared" si="129"/>
        <v>0</v>
      </c>
    </row>
    <row r="557" spans="1:10" ht="32.25" customHeight="1">
      <c r="A557" s="53" t="s">
        <v>191</v>
      </c>
      <c r="B557" s="41" t="s">
        <v>10</v>
      </c>
      <c r="C557" s="39">
        <v>5236</v>
      </c>
      <c r="D557" s="39">
        <v>0</v>
      </c>
      <c r="E557" s="39">
        <v>131140</v>
      </c>
      <c r="F557" s="43">
        <v>209280</v>
      </c>
      <c r="G557" s="39">
        <v>217105</v>
      </c>
      <c r="H557" s="39">
        <f>E557+F557+G557</f>
        <v>557525</v>
      </c>
      <c r="I557" s="39" t="e">
        <f>#REF!-H557</f>
        <v>#REF!</v>
      </c>
      <c r="J557" s="37">
        <v>187391</v>
      </c>
    </row>
    <row r="558" spans="1:10" ht="28.5" customHeight="1">
      <c r="A558" s="54"/>
      <c r="B558" s="41" t="s">
        <v>15</v>
      </c>
      <c r="C558" s="39">
        <v>0</v>
      </c>
      <c r="D558" s="39">
        <v>0</v>
      </c>
      <c r="E558" s="39">
        <v>25264</v>
      </c>
      <c r="F558" s="43">
        <v>57198.5</v>
      </c>
      <c r="G558" s="39">
        <v>57198.5</v>
      </c>
      <c r="H558" s="39">
        <f>E558+F558+G558</f>
        <v>139661</v>
      </c>
      <c r="I558" s="39" t="e">
        <f>#REF!-H558</f>
        <v>#REF!</v>
      </c>
      <c r="J558" s="39">
        <v>35261.5</v>
      </c>
    </row>
    <row r="559" spans="1:10" ht="28.5" customHeight="1">
      <c r="A559" s="54"/>
      <c r="B559" s="41" t="s">
        <v>11</v>
      </c>
      <c r="C559" s="39">
        <v>0</v>
      </c>
      <c r="D559" s="39">
        <v>0</v>
      </c>
      <c r="E559" s="39">
        <v>26283</v>
      </c>
      <c r="F559" s="43">
        <v>18867.5</v>
      </c>
      <c r="G559" s="39">
        <v>18901</v>
      </c>
      <c r="H559" s="39">
        <f>E559+F559+G559</f>
        <v>64051.5</v>
      </c>
      <c r="I559" s="39" t="e">
        <f>#REF!-H559</f>
        <v>#REF!</v>
      </c>
      <c r="J559" s="39">
        <v>16196.5</v>
      </c>
    </row>
    <row r="560" spans="1:10" ht="28.5" customHeight="1">
      <c r="A560" s="55"/>
      <c r="B560" s="33" t="s">
        <v>7</v>
      </c>
      <c r="C560" s="37">
        <f aca="true" t="shared" si="130" ref="C560:J560">C559+C558+C557</f>
        <v>5236</v>
      </c>
      <c r="D560" s="37">
        <f t="shared" si="130"/>
        <v>0</v>
      </c>
      <c r="E560" s="37">
        <f t="shared" si="130"/>
        <v>182687</v>
      </c>
      <c r="F560" s="37">
        <f t="shared" si="130"/>
        <v>285346</v>
      </c>
      <c r="G560" s="37">
        <f t="shared" si="130"/>
        <v>293204.5</v>
      </c>
      <c r="H560" s="37">
        <f t="shared" si="130"/>
        <v>761237.5</v>
      </c>
      <c r="I560" s="37" t="e">
        <f t="shared" si="130"/>
        <v>#REF!</v>
      </c>
      <c r="J560" s="37">
        <f t="shared" si="130"/>
        <v>238849</v>
      </c>
    </row>
    <row r="561" spans="1:10" ht="30" customHeight="1">
      <c r="A561" s="53" t="s">
        <v>192</v>
      </c>
      <c r="B561" s="41" t="s">
        <v>19</v>
      </c>
      <c r="C561" s="39">
        <v>0</v>
      </c>
      <c r="D561" s="39">
        <v>0</v>
      </c>
      <c r="E561" s="39">
        <v>294198</v>
      </c>
      <c r="F561" s="39">
        <v>485722</v>
      </c>
      <c r="G561" s="39">
        <v>563508</v>
      </c>
      <c r="H561" s="39">
        <f>E561+F561+G561</f>
        <v>1343428</v>
      </c>
      <c r="I561" s="43" t="e">
        <f>#REF!-H561</f>
        <v>#REF!</v>
      </c>
      <c r="J561" s="39">
        <v>582204</v>
      </c>
    </row>
    <row r="562" spans="1:10" ht="28.5" customHeight="1">
      <c r="A562" s="54"/>
      <c r="B562" s="41" t="s">
        <v>11</v>
      </c>
      <c r="C562" s="39">
        <v>0</v>
      </c>
      <c r="D562" s="39">
        <v>0</v>
      </c>
      <c r="E562" s="39">
        <v>318360</v>
      </c>
      <c r="F562" s="43">
        <v>397340</v>
      </c>
      <c r="G562" s="39">
        <v>420360</v>
      </c>
      <c r="H562" s="39">
        <f aca="true" t="shared" si="131" ref="H562:H567">E562+F562+G562</f>
        <v>1136060</v>
      </c>
      <c r="I562" s="43" t="e">
        <f>#REF!-H562</f>
        <v>#REF!</v>
      </c>
      <c r="J562" s="39">
        <v>368680</v>
      </c>
    </row>
    <row r="563" spans="1:10" ht="28.5" customHeight="1">
      <c r="A563" s="54"/>
      <c r="B563" s="41" t="s">
        <v>28</v>
      </c>
      <c r="C563" s="39">
        <v>0</v>
      </c>
      <c r="D563" s="39">
        <v>0</v>
      </c>
      <c r="E563" s="39">
        <v>1168640</v>
      </c>
      <c r="F563" s="39">
        <v>1105920</v>
      </c>
      <c r="G563" s="43">
        <v>1207680</v>
      </c>
      <c r="H563" s="39">
        <f t="shared" si="131"/>
        <v>3482240</v>
      </c>
      <c r="I563" s="39" t="e">
        <f>#REF!-H563</f>
        <v>#REF!</v>
      </c>
      <c r="J563" s="39">
        <v>1213440</v>
      </c>
    </row>
    <row r="564" spans="1:10" ht="34.5" customHeight="1">
      <c r="A564" s="54"/>
      <c r="B564" s="41" t="s">
        <v>45</v>
      </c>
      <c r="C564" s="39">
        <v>15360</v>
      </c>
      <c r="D564" s="39">
        <v>640</v>
      </c>
      <c r="E564" s="39">
        <v>1825782</v>
      </c>
      <c r="F564" s="39">
        <v>2049264</v>
      </c>
      <c r="G564" s="39">
        <v>1853834</v>
      </c>
      <c r="H564" s="39">
        <f t="shared" si="131"/>
        <v>5728880</v>
      </c>
      <c r="I564" s="39" t="e">
        <f>#REF!-H564</f>
        <v>#REF!</v>
      </c>
      <c r="J564" s="39">
        <v>2039988</v>
      </c>
    </row>
    <row r="565" spans="1:10" ht="34.5" customHeight="1">
      <c r="A565" s="54"/>
      <c r="B565" s="41" t="s">
        <v>154</v>
      </c>
      <c r="C565" s="39">
        <v>0</v>
      </c>
      <c r="D565" s="39">
        <v>0</v>
      </c>
      <c r="E565" s="39">
        <v>1756160</v>
      </c>
      <c r="F565" s="39">
        <v>2074880</v>
      </c>
      <c r="G565" s="39">
        <v>1911040</v>
      </c>
      <c r="H565" s="39">
        <f t="shared" si="131"/>
        <v>5742080</v>
      </c>
      <c r="I565" s="39" t="e">
        <f>#REF!-H565</f>
        <v>#REF!</v>
      </c>
      <c r="J565" s="39">
        <v>2183360</v>
      </c>
    </row>
    <row r="566" spans="1:10" ht="34.5" customHeight="1">
      <c r="A566" s="54"/>
      <c r="B566" s="41" t="s">
        <v>155</v>
      </c>
      <c r="C566" s="39">
        <v>0</v>
      </c>
      <c r="D566" s="39">
        <v>0</v>
      </c>
      <c r="E566" s="39">
        <v>2590720</v>
      </c>
      <c r="F566" s="39">
        <v>2698240</v>
      </c>
      <c r="G566" s="43">
        <v>3017600</v>
      </c>
      <c r="H566" s="39">
        <f t="shared" si="131"/>
        <v>8306560</v>
      </c>
      <c r="I566" s="39" t="e">
        <f>#REF!-H566</f>
        <v>#REF!</v>
      </c>
      <c r="J566" s="39">
        <v>3047040</v>
      </c>
    </row>
    <row r="567" spans="1:10" ht="34.5" customHeight="1">
      <c r="A567" s="54"/>
      <c r="B567" s="41" t="s">
        <v>17</v>
      </c>
      <c r="C567" s="39">
        <v>0</v>
      </c>
      <c r="D567" s="39">
        <v>0</v>
      </c>
      <c r="E567" s="39">
        <v>145920</v>
      </c>
      <c r="F567" s="43">
        <v>248320</v>
      </c>
      <c r="G567" s="39">
        <v>282880</v>
      </c>
      <c r="H567" s="39">
        <f t="shared" si="131"/>
        <v>677120</v>
      </c>
      <c r="I567" s="43" t="e">
        <f>#REF!-H567</f>
        <v>#REF!</v>
      </c>
      <c r="J567" s="39">
        <v>267520</v>
      </c>
    </row>
    <row r="568" spans="1:10" ht="28.5" customHeight="1">
      <c r="A568" s="55"/>
      <c r="B568" s="33" t="s">
        <v>7</v>
      </c>
      <c r="C568" s="37">
        <f>C561+C562+C563+C564+C565+C566+C567</f>
        <v>15360</v>
      </c>
      <c r="D568" s="37">
        <f>D561+D562+D563+D564+D565+D566+D567</f>
        <v>640</v>
      </c>
      <c r="E568" s="37">
        <f aca="true" t="shared" si="132" ref="E568:J568">E561+E562+E563+E564+E565+E566+E567</f>
        <v>8099780</v>
      </c>
      <c r="F568" s="37">
        <f t="shared" si="132"/>
        <v>9059686</v>
      </c>
      <c r="G568" s="37">
        <f t="shared" si="132"/>
        <v>9256902</v>
      </c>
      <c r="H568" s="37">
        <f t="shared" si="132"/>
        <v>26416368</v>
      </c>
      <c r="I568" s="37" t="e">
        <f t="shared" si="132"/>
        <v>#REF!</v>
      </c>
      <c r="J568" s="37">
        <f t="shared" si="132"/>
        <v>9702232</v>
      </c>
    </row>
  </sheetData>
  <sheetProtection/>
  <autoFilter ref="B1:B236"/>
  <mergeCells count="29">
    <mergeCell ref="A6:A39"/>
    <mergeCell ref="A108:A198"/>
    <mergeCell ref="A199:A202"/>
    <mergeCell ref="A40:A53"/>
    <mergeCell ref="A98:A104"/>
    <mergeCell ref="A105:A107"/>
    <mergeCell ref="A54:A60"/>
    <mergeCell ref="A61:A94"/>
    <mergeCell ref="A95:A97"/>
    <mergeCell ref="A203:A206"/>
    <mergeCell ref="A207:A227"/>
    <mergeCell ref="A228:A295"/>
    <mergeCell ref="A296:A298"/>
    <mergeCell ref="A299:A300"/>
    <mergeCell ref="A301:A304"/>
    <mergeCell ref="A305:A405"/>
    <mergeCell ref="A406:A456"/>
    <mergeCell ref="A457:A466"/>
    <mergeCell ref="A467:A488"/>
    <mergeCell ref="A489:A493"/>
    <mergeCell ref="A494:A501"/>
    <mergeCell ref="A557:A560"/>
    <mergeCell ref="A561:A568"/>
    <mergeCell ref="A502:A534"/>
    <mergeCell ref="A535:A537"/>
    <mergeCell ref="A538:A543"/>
    <mergeCell ref="A544:A550"/>
    <mergeCell ref="A551:A553"/>
    <mergeCell ref="A554:A556"/>
  </mergeCells>
  <printOptions/>
  <pageMargins left="0.27" right="0.16" top="0.17" bottom="0.29" header="0.16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6.140625" style="14" customWidth="1"/>
    <col min="2" max="2" width="34.00390625" style="15" customWidth="1"/>
    <col min="3" max="6" width="18.28125" style="3" customWidth="1"/>
    <col min="7" max="7" width="19.57421875" style="3" customWidth="1"/>
    <col min="8" max="8" width="12.140625" style="4" bestFit="1" customWidth="1"/>
    <col min="9" max="9" width="13.7109375" style="4" bestFit="1" customWidth="1"/>
    <col min="10" max="16384" width="9.140625" style="4" customWidth="1"/>
  </cols>
  <sheetData>
    <row r="1" spans="1:2" ht="16.5">
      <c r="A1" s="1"/>
      <c r="B1" s="2"/>
    </row>
    <row r="2" spans="1:2" ht="16.5" customHeight="1">
      <c r="A2" s="1"/>
      <c r="B2" s="2"/>
    </row>
    <row r="3" spans="1:6" ht="33" customHeight="1">
      <c r="A3" s="5" t="s">
        <v>89</v>
      </c>
      <c r="B3" s="6"/>
      <c r="C3" s="6"/>
      <c r="D3" s="6"/>
      <c r="E3" s="6"/>
      <c r="F3" s="6"/>
    </row>
    <row r="4" ht="16.5" customHeight="1"/>
    <row r="5" spans="1:7" s="10" customFormat="1" ht="36" customHeight="1">
      <c r="A5" s="7" t="s">
        <v>9</v>
      </c>
      <c r="B5" s="8" t="s">
        <v>0</v>
      </c>
      <c r="C5" s="9" t="s">
        <v>79</v>
      </c>
      <c r="D5" s="9" t="s">
        <v>80</v>
      </c>
      <c r="E5" s="9" t="s">
        <v>81</v>
      </c>
      <c r="F5" s="24" t="s">
        <v>77</v>
      </c>
      <c r="G5" s="9" t="s">
        <v>86</v>
      </c>
    </row>
    <row r="6" spans="1:7" ht="34.5" customHeight="1">
      <c r="A6" s="72" t="s">
        <v>88</v>
      </c>
      <c r="B6" s="8" t="s">
        <v>36</v>
      </c>
      <c r="C6" s="11">
        <f>C7+C8</f>
        <v>315869.70999999996</v>
      </c>
      <c r="D6" s="11">
        <f>D7+D8</f>
        <v>372396.32</v>
      </c>
      <c r="E6" s="11">
        <f>E7+E8</f>
        <v>179081.33000000002</v>
      </c>
      <c r="F6" s="22">
        <f>F7+F8</f>
        <v>27907.2</v>
      </c>
      <c r="G6" s="11">
        <f>G7+G8</f>
        <v>895254.5599999999</v>
      </c>
    </row>
    <row r="7" spans="1:7" ht="48.75" customHeight="1">
      <c r="A7" s="72"/>
      <c r="B7" s="13" t="s">
        <v>35</v>
      </c>
      <c r="C7" s="12">
        <v>103257.70999999999</v>
      </c>
      <c r="D7" s="12">
        <v>45941.32</v>
      </c>
      <c r="E7" s="12">
        <v>140836.72</v>
      </c>
      <c r="F7" s="23"/>
      <c r="G7" s="12">
        <f>C7+D7+E7+F7</f>
        <v>290035.75</v>
      </c>
    </row>
    <row r="8" spans="1:7" ht="48" customHeight="1">
      <c r="A8" s="72"/>
      <c r="B8" s="13" t="s">
        <v>4</v>
      </c>
      <c r="C8" s="12">
        <v>212612</v>
      </c>
      <c r="D8" s="12">
        <v>326455</v>
      </c>
      <c r="E8" s="12">
        <v>38244.61000000001</v>
      </c>
      <c r="F8" s="23">
        <v>27907.2</v>
      </c>
      <c r="G8" s="12">
        <f>C8+D8+E8+F8</f>
        <v>605218.8099999999</v>
      </c>
    </row>
    <row r="9" ht="16.5" customHeight="1"/>
    <row r="10" ht="16.5" customHeight="1"/>
    <row r="11" spans="1:7" ht="16.5" customHeight="1">
      <c r="A11" s="4"/>
      <c r="B11" s="4"/>
      <c r="C11" s="16"/>
      <c r="D11" s="16"/>
      <c r="E11" s="16"/>
      <c r="F11" s="16"/>
      <c r="G11" s="17"/>
    </row>
    <row r="12" spans="1:7" ht="16.5" customHeight="1">
      <c r="A12" s="4"/>
      <c r="B12" s="4"/>
      <c r="C12" s="16"/>
      <c r="D12" s="16"/>
      <c r="E12" s="16"/>
      <c r="F12" s="16"/>
      <c r="G12" s="17"/>
    </row>
    <row r="13" spans="1:7" ht="16.5" customHeight="1">
      <c r="A13" s="4"/>
      <c r="B13" s="4"/>
      <c r="C13" s="18"/>
      <c r="D13" s="18"/>
      <c r="E13" s="18"/>
      <c r="F13" s="18"/>
      <c r="G13" s="19"/>
    </row>
    <row r="14" spans="1:7" ht="16.5" customHeight="1">
      <c r="A14" s="4"/>
      <c r="B14" s="4"/>
      <c r="G14" s="20"/>
    </row>
    <row r="15" spans="1:7" ht="16.5" customHeight="1">
      <c r="A15" s="4"/>
      <c r="B15" s="4"/>
      <c r="G15" s="21"/>
    </row>
    <row r="16" spans="1:7" ht="16.5" customHeight="1">
      <c r="A16" s="4"/>
      <c r="B16" s="4"/>
      <c r="G16" s="21"/>
    </row>
    <row r="17" spans="1:7" ht="16.5" customHeight="1">
      <c r="A17" s="4"/>
      <c r="B17" s="4"/>
      <c r="G17" s="21"/>
    </row>
    <row r="18" spans="1:2" ht="16.5" customHeight="1">
      <c r="A18" s="4"/>
      <c r="B18" s="4"/>
    </row>
    <row r="19" spans="1:2" ht="16.5" customHeight="1">
      <c r="A19" s="4"/>
      <c r="B19" s="4"/>
    </row>
    <row r="20" spans="1:2" ht="16.5" customHeight="1">
      <c r="A20" s="4"/>
      <c r="B20" s="4"/>
    </row>
    <row r="21" spans="1:2" ht="16.5" customHeight="1">
      <c r="A21" s="4"/>
      <c r="B21" s="4"/>
    </row>
    <row r="22" ht="16.5" customHeight="1"/>
    <row r="23" ht="16.5" customHeight="1"/>
    <row r="24" ht="16.5" customHeight="1"/>
    <row r="25" spans="1:7" ht="16.5" customHeight="1">
      <c r="A25" s="4"/>
      <c r="B25" s="4"/>
      <c r="C25" s="4"/>
      <c r="D25" s="4"/>
      <c r="E25" s="4"/>
      <c r="F25" s="4"/>
      <c r="G25" s="4"/>
    </row>
    <row r="26" spans="1:7" ht="16.5" customHeight="1">
      <c r="A26" s="4"/>
      <c r="B26" s="4"/>
      <c r="C26" s="4"/>
      <c r="D26" s="4"/>
      <c r="E26" s="4"/>
      <c r="F26" s="4"/>
      <c r="G26" s="4"/>
    </row>
    <row r="27" ht="16.5" customHeight="1"/>
    <row r="28" ht="16.5" customHeight="1"/>
    <row r="29" spans="1:7" ht="16.5" customHeight="1">
      <c r="A29" s="4"/>
      <c r="B29" s="4"/>
      <c r="C29" s="4"/>
      <c r="D29" s="4"/>
      <c r="E29" s="4"/>
      <c r="F29" s="4"/>
      <c r="G29" s="4"/>
    </row>
    <row r="30" spans="1:7" ht="16.5" customHeight="1">
      <c r="A30" s="4"/>
      <c r="B30" s="4"/>
      <c r="C30" s="4"/>
      <c r="D30" s="4"/>
      <c r="E30" s="4"/>
      <c r="F30" s="4"/>
      <c r="G30" s="4"/>
    </row>
    <row r="31" spans="1:7" ht="16.5" customHeight="1">
      <c r="A31" s="4"/>
      <c r="B31" s="4"/>
      <c r="C31" s="4"/>
      <c r="D31" s="4"/>
      <c r="E31" s="4"/>
      <c r="F31" s="4"/>
      <c r="G31" s="4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21.75" customHeight="1"/>
    <row r="39" ht="16.5" customHeight="1"/>
    <row r="40" ht="20.25" customHeight="1"/>
    <row r="41" ht="16.5" customHeight="1">
      <c r="E41" s="3">
        <f>SUBTOTAL(9,E6:E40)</f>
        <v>358162.66000000003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2023-01-06T07:21:28Z</cp:lastPrinted>
  <dcterms:created xsi:type="dcterms:W3CDTF">2013-02-21T12:39:33Z</dcterms:created>
  <dcterms:modified xsi:type="dcterms:W3CDTF">2023-10-16T07:12:24Z</dcterms:modified>
  <cp:category/>
  <cp:version/>
  <cp:contentType/>
  <cp:contentStatus/>
</cp:coreProperties>
</file>